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tabRatio="721" activeTab="0"/>
  </bookViews>
  <sheets>
    <sheet name="page garde U51" sheetId="1" r:id="rId1"/>
    <sheet name=" grille U51" sheetId="2" r:id="rId2"/>
    <sheet name="page de garde U52" sheetId="3" r:id="rId3"/>
    <sheet name="grille U 52" sheetId="4" r:id="rId4"/>
    <sheet name="page de garde U53" sheetId="5" r:id="rId5"/>
    <sheet name="grille U 53" sheetId="6" r:id="rId6"/>
    <sheet name="compétences toutes unités" sheetId="7" r:id="rId7"/>
    <sheet name="organisation CCF" sheetId="8" r:id="rId8"/>
  </sheets>
  <definedNames>
    <definedName name="_xlnm.Print_Titles" localSheetId="6">'compétences toutes unités'!$1:$1</definedName>
    <definedName name="_xlnm.Print_Area" localSheetId="1">' grille U51'!$A$1:$I$70</definedName>
    <definedName name="_xlnm.Print_Area" localSheetId="6">'compétences toutes unités'!$A$1:$U$106</definedName>
    <definedName name="_xlnm.Print_Area" localSheetId="3">'grille U 52'!$A$1:$I$75</definedName>
    <definedName name="_xlnm.Print_Area" localSheetId="5">'grille U 53'!$A$1:$I$71</definedName>
    <definedName name="_xlnm.Print_Area" localSheetId="2">'page de garde U52'!$A$1:$G$21</definedName>
    <definedName name="_xlnm.Print_Area" localSheetId="4">'page de garde U53'!$A$1:$G$21</definedName>
    <definedName name="_xlnm.Print_Area" localSheetId="0">'page garde U51'!$A$1:$G$21</definedName>
  </definedNames>
  <calcPr fullCalcOnLoad="1"/>
</workbook>
</file>

<file path=xl/comments1.xml><?xml version="1.0" encoding="utf-8"?>
<comments xmlns="http://schemas.openxmlformats.org/spreadsheetml/2006/main">
  <authors>
    <author>MATRINGE</author>
  </authors>
  <commentList>
    <comment ref="E3" authorId="0">
      <text>
        <r>
          <rPr>
            <b/>
            <sz val="8"/>
            <rFont val="Tahoma"/>
            <family val="0"/>
          </rPr>
          <t xml:space="preserve">cliquer sur la poignée et sélectionner le millésime
</t>
        </r>
      </text>
    </comment>
  </commentList>
</comments>
</file>

<file path=xl/sharedStrings.xml><?xml version="1.0" encoding="utf-8"?>
<sst xmlns="http://schemas.openxmlformats.org/spreadsheetml/2006/main" count="772" uniqueCount="249">
  <si>
    <t xml:space="preserve">      Académie :</t>
  </si>
  <si>
    <t>Etablissement</t>
  </si>
  <si>
    <t xml:space="preserve"> NOM : </t>
  </si>
  <si>
    <t>Fiche récapitulative des situations d'évaluations</t>
  </si>
  <si>
    <t>Note / 20</t>
  </si>
  <si>
    <t>Situation</t>
  </si>
  <si>
    <t>C1.1.  Analyser un mode opératoire ou une fiche technique</t>
  </si>
  <si>
    <t>C1.1.1.</t>
  </si>
  <si>
    <t>Inventorier et quantifier les moyens techniques nécessaires</t>
  </si>
  <si>
    <t>C1.1.2.</t>
  </si>
  <si>
    <t>Prévoir les opérations à effectuer en établissant un déroulement chronologique des opérations</t>
  </si>
  <si>
    <t>C1.1.3.</t>
  </si>
  <si>
    <t>Déterminer la durée de réalisation</t>
  </si>
  <si>
    <t>C1.1.4.</t>
  </si>
  <si>
    <t>Repérer les problèmes d'hygiène et de sécurité</t>
  </si>
  <si>
    <t>C1.2. Analyser et valider des résultats</t>
  </si>
  <si>
    <t>C1.2.1.</t>
  </si>
  <si>
    <t>Présenter et ordonner des résultats</t>
  </si>
  <si>
    <t>C1.2.2.</t>
  </si>
  <si>
    <t>Exprimer des résultats</t>
  </si>
  <si>
    <t>C1.2.3.</t>
  </si>
  <si>
    <t>Valider des résultats</t>
  </si>
  <si>
    <t xml:space="preserve">C1.4. Analyser les risques liés à son activité  </t>
  </si>
  <si>
    <t>C3.1. Préparer le matériel, les réactifs et les échantillons</t>
  </si>
  <si>
    <t>C3.1.1.</t>
  </si>
  <si>
    <t>Préparer et conditionner les réactifs et les milieux de culture</t>
  </si>
  <si>
    <t>C3.1.2.</t>
  </si>
  <si>
    <t>Réaliser le traitement pré-analytique des échantillons</t>
  </si>
  <si>
    <t>C3.2. Préparer les appareillages et les équipements</t>
  </si>
  <si>
    <t>C3.2.1.</t>
  </si>
  <si>
    <t>C3.2.2.</t>
  </si>
  <si>
    <t>Mettre en route l'appareillage et faire les réglages nécessaires</t>
  </si>
  <si>
    <t>C3.2.3.</t>
  </si>
  <si>
    <t>Etalonner les appareils</t>
  </si>
  <si>
    <t>C3.6. Réaliser une analyse immunologique sur des échantillons</t>
  </si>
  <si>
    <t>C.3.6.1.</t>
  </si>
  <si>
    <t>C.3.6.2.</t>
  </si>
  <si>
    <t>Mettre en œuvre des réactions immunologiques de précipitation</t>
  </si>
  <si>
    <t>C.3.7.1.</t>
  </si>
  <si>
    <t>Préparer une intervention de maintenance</t>
  </si>
  <si>
    <t>C.3.7.2.</t>
  </si>
  <si>
    <t>Effectuer une opération de maintenance :</t>
  </si>
  <si>
    <t>C.3.7.3.</t>
  </si>
  <si>
    <t>Suivre une intervention de maintenance</t>
  </si>
  <si>
    <t>C.3.7.4.</t>
  </si>
  <si>
    <t>Assurer le nettoyage des matériels et des installations après intervention</t>
  </si>
  <si>
    <t>C4. 2. Organiser le travail dans le temps et dans l'espace</t>
  </si>
  <si>
    <t>C4.2.1.</t>
  </si>
  <si>
    <t>C4.2.2.</t>
  </si>
  <si>
    <t>C4.3. Gérer la qualité</t>
  </si>
  <si>
    <t>C. 4.3.1.</t>
  </si>
  <si>
    <t>Réaliser un étiquetage conforme des prélèvements, des échantillons, des réactifs et des équipements</t>
  </si>
  <si>
    <t>C.4.3.2.</t>
  </si>
  <si>
    <t xml:space="preserve">Contrôler les conditions de conservation des prélèvements, des échantillons et des réactifs </t>
  </si>
  <si>
    <t>C.4.3.3.</t>
  </si>
  <si>
    <t>Enregistrer les opérations effectuées et les dysfonctionnements ou anomalies</t>
  </si>
  <si>
    <t>C.4.3.4.</t>
  </si>
  <si>
    <t>Planifier les opérations de maintenance</t>
  </si>
  <si>
    <t>C5.2. Utiliser l’outil informatique</t>
  </si>
  <si>
    <t>C.5.2.1</t>
  </si>
  <si>
    <t>Choisir le logiciel convenable</t>
  </si>
  <si>
    <t>C.5.2.2.</t>
  </si>
  <si>
    <t>Utiliser les ressources informatiques</t>
  </si>
  <si>
    <t xml:space="preserve">Prénom :    </t>
  </si>
  <si>
    <t>Compétences terminales élémentaires</t>
  </si>
  <si>
    <t>C3.3. Réaliser des analyses biochimiques sur des échantillons</t>
  </si>
  <si>
    <t>C3.3.1.</t>
  </si>
  <si>
    <t>Mettre en oeuvre des techniques potentiométriques</t>
  </si>
  <si>
    <t>C3.3.2.</t>
  </si>
  <si>
    <t>Réaliser des analyses mettant en œuvre des appareillages optiques</t>
  </si>
  <si>
    <t>C3.3.3.</t>
  </si>
  <si>
    <t>Mettre en œuvre des techniques enzymatiques</t>
  </si>
  <si>
    <t>C3.3.4.</t>
  </si>
  <si>
    <t>Mettre en œuvre des techniques chromatographiques et électrophorétiques</t>
  </si>
  <si>
    <t>C3.3.5.</t>
  </si>
  <si>
    <t xml:space="preserve">Mettre en œuvre des techniques de biologie moléculaire  </t>
  </si>
  <si>
    <t>Mettre en œuvre des réactions immunologiques utilisant des molécules marquées : immunofluorescence, immunoenzymologie, immunoempreintes et immunochromatographie</t>
  </si>
  <si>
    <t>SE1</t>
  </si>
  <si>
    <t>SE2</t>
  </si>
  <si>
    <t>Note</t>
  </si>
  <si>
    <t>Maxi</t>
  </si>
  <si>
    <t>TOTAL SE</t>
  </si>
  <si>
    <t xml:space="preserve">Epreuve E.5 : Analyses de biologie médicale </t>
  </si>
  <si>
    <t>Situation d'évaluation</t>
  </si>
  <si>
    <t xml:space="preserve">     SE1</t>
  </si>
  <si>
    <t xml:space="preserve">     SE2</t>
  </si>
  <si>
    <t>Coefficient     2,5 sur un total de 7</t>
  </si>
  <si>
    <t>Date</t>
  </si>
  <si>
    <t>Activité technologique                        (repère de l'énoncé)</t>
  </si>
  <si>
    <t>durée                      découpage horaire</t>
  </si>
  <si>
    <t>Durée : 4 heures maximum par SE</t>
  </si>
  <si>
    <t>/ 20</t>
  </si>
  <si>
    <t>Compétences terminales globales</t>
  </si>
  <si>
    <t>C3.7. Réaliser les opérations de contrôle et de maintenance de premier niveau des appareils</t>
  </si>
  <si>
    <t>BTS Analyses de Biologie Médicale</t>
  </si>
  <si>
    <r>
      <t xml:space="preserve">Fiche de synthèse : </t>
    </r>
    <r>
      <rPr>
        <b/>
        <sz val="14"/>
        <rFont val="Arial"/>
        <family val="2"/>
      </rPr>
      <t>Contrôle en Cours de Formation</t>
    </r>
  </si>
  <si>
    <t>Evaluateurs SE1 &amp; SE2: Noms et signatures</t>
  </si>
  <si>
    <t xml:space="preserve">Note globale proposée </t>
  </si>
  <si>
    <t>C3.4. Réaliser l’analyse microbiologique d’un échantillon</t>
  </si>
  <si>
    <t>C3.4.1.</t>
  </si>
  <si>
    <t>Mettre en œuvre un mode opératoire en fonction de l'urgence des résultats</t>
  </si>
  <si>
    <t>C3.4.2.</t>
  </si>
  <si>
    <t>C3.4.3.</t>
  </si>
  <si>
    <t>C3.4.4.</t>
  </si>
  <si>
    <t xml:space="preserve">Réaliser l'isolement </t>
  </si>
  <si>
    <t>C3.4.5.</t>
  </si>
  <si>
    <t>Mettre en œuvre une démarche d’identification</t>
  </si>
  <si>
    <t>C3.4.6.</t>
  </si>
  <si>
    <t>Mettre en œuvre des examens complémentaires d’identification phénotypique et/ou génotypique</t>
  </si>
  <si>
    <t>C3.4.7.</t>
  </si>
  <si>
    <t>C3.4.8.</t>
  </si>
  <si>
    <t xml:space="preserve">Identifier un champignon filamenteux d’intérêt médical </t>
  </si>
  <si>
    <t>C3.4.9.</t>
  </si>
  <si>
    <t>Rechercher et identifier les éléments parasitaires dans une selle, avant et après concentration</t>
  </si>
  <si>
    <t>C3.4.10.</t>
  </si>
  <si>
    <t xml:space="preserve">Rechercher et identifier des parasites sur un frottis sanguin coloré </t>
  </si>
  <si>
    <t>Coefficient    3 sur un total de 7</t>
  </si>
  <si>
    <t>Durée : 6 heures maximum par SE</t>
  </si>
  <si>
    <t>C3.5. Réaliser des analyses hématologiques, immuno-hématologiques, cytologiques et histologiques sur des échantillons</t>
  </si>
  <si>
    <t>C3.5.1.</t>
  </si>
  <si>
    <t>Réaliser un hémogramme</t>
  </si>
  <si>
    <t>C3.5.2.</t>
  </si>
  <si>
    <t>Déterminer la vitesse de sédimentation</t>
  </si>
  <si>
    <t>C3.5.3.</t>
  </si>
  <si>
    <t>Réaliser une numération des réticulocytes</t>
  </si>
  <si>
    <t>C3.5.4.</t>
  </si>
  <si>
    <t>C3.5.5.</t>
  </si>
  <si>
    <t>Etablir un myélogramme</t>
  </si>
  <si>
    <t>C3.5.6.</t>
  </si>
  <si>
    <t>Explorer l'hémostase</t>
  </si>
  <si>
    <t>C3.5.7.</t>
  </si>
  <si>
    <t>Réaliser la coloration d'un frottis</t>
  </si>
  <si>
    <t>C3.5.8.</t>
  </si>
  <si>
    <t>Détecter les anomalies cellulaires d'un frottis</t>
  </si>
  <si>
    <t>C3.5.9</t>
  </si>
  <si>
    <t>Mettre en œuvre les techniques préalables à un examen histologique</t>
  </si>
  <si>
    <t>C3.5.10..</t>
  </si>
  <si>
    <t xml:space="preserve">Mettre en évidence des marqueurs cellulaires </t>
  </si>
  <si>
    <t>C3.5.11</t>
  </si>
  <si>
    <t xml:space="preserve">Réaliser un groupage sanguin </t>
  </si>
  <si>
    <t>C3.5.12.</t>
  </si>
  <si>
    <t>Effectuer une recherche d'agglutinines irrégulières</t>
  </si>
  <si>
    <t>Coefficient     1,5 sur un total de 7</t>
  </si>
  <si>
    <t>Durée : 3 heures maximum par SE</t>
  </si>
  <si>
    <t>Caractériser les hémoglobine
Explorer le métabolisme du fer</t>
  </si>
  <si>
    <t>Démonter et remonter des pièces standard</t>
  </si>
  <si>
    <t>Echanger des éléments consommables accessibles en toute sécurité : voyants, fusibles, rubans, papiers, lampes…</t>
  </si>
  <si>
    <t>Classer les travaux à effectuer (gestion des priorités)</t>
  </si>
  <si>
    <t>Etablir un planning journalier des travaux à réaliser</t>
  </si>
  <si>
    <t>Agencer de façon rationnelle les matériels, les montages et les produits nécessaires aux analyses et aux contrôles</t>
  </si>
  <si>
    <t>Remettre en ordre son poste de travail après les analyses ou les contrôles</t>
  </si>
  <si>
    <r>
      <t xml:space="preserve">Analyser les risques </t>
    </r>
    <r>
      <rPr>
        <i/>
        <sz val="11"/>
        <rFont val="Times New Roman"/>
        <family val="1"/>
      </rPr>
      <t>a priori</t>
    </r>
    <r>
      <rPr>
        <sz val="11"/>
        <rFont val="Times New Roman"/>
        <family val="1"/>
      </rPr>
      <t xml:space="preserve"> par une réflexion sur les étapes  de l’expérimentation</t>
    </r>
  </si>
  <si>
    <t xml:space="preserve">Identifier la nature des risques </t>
  </si>
  <si>
    <t>Prévoir les moyens de prévention adaptés</t>
  </si>
  <si>
    <t>Prévoir les mesures adaptées en cas d’accident</t>
  </si>
  <si>
    <t>Sélectionner le matériel ou les équipements adaptés</t>
  </si>
  <si>
    <t>Vérifier le bon état du matériel ou des équipements : propreté, intégrité, bon fonctionnement de l’informatique associée</t>
  </si>
  <si>
    <t>Vérifier le fonctionnement des matériels ou des équipements conformément aux procédures : nature des contrôles, périodicité...</t>
  </si>
  <si>
    <t xml:space="preserve"> Vérifier l'état et le fonctionnement des équipements collectifs de sécurité</t>
  </si>
  <si>
    <t>Vérifier la présence et l'état des protections individuelles</t>
  </si>
  <si>
    <t>Analyser les risques a priori par une réflexion sur les étapes  de l’expérimentation</t>
  </si>
  <si>
    <t xml:space="preserve">Réaliser un antibiogramme  </t>
  </si>
  <si>
    <t xml:space="preserve">Déterminer la CMI et la CMB   d'une souche isolée d'un échantillon </t>
  </si>
  <si>
    <t>Evaluer l'efficacité d'une association d'antibiotiques</t>
  </si>
  <si>
    <t>Doser un antibiotique dans un liquide biologique</t>
  </si>
  <si>
    <t>Réaliser les examens macroscopiques et microscopiques sur l’échantillon biologique ayant subi ou non un traitement préalable</t>
  </si>
  <si>
    <t xml:space="preserve">Interpréter les observations réalisées </t>
  </si>
  <si>
    <t xml:space="preserve">Estimer quantitativement la population bactérienne </t>
  </si>
  <si>
    <t>Quantifier et identifier si nécessaire les cellules accompagnatrices</t>
  </si>
  <si>
    <t xml:space="preserve">Interpréter les résultats </t>
  </si>
  <si>
    <t>Moyenne globale coefficientée</t>
  </si>
  <si>
    <t>U51</t>
  </si>
  <si>
    <t>U52</t>
  </si>
  <si>
    <t>U53</t>
  </si>
  <si>
    <t>Coeff,</t>
  </si>
  <si>
    <r>
      <t xml:space="preserve">U 51 : Analyses de biochimie médicale                                                                           </t>
    </r>
    <r>
      <rPr>
        <b/>
        <sz val="12"/>
        <rFont val="Times New Roman"/>
        <family val="1"/>
      </rPr>
      <t xml:space="preserve"> </t>
    </r>
  </si>
  <si>
    <t xml:space="preserve"> p 2 / 4</t>
  </si>
  <si>
    <t xml:space="preserve"> p 3 / 4</t>
  </si>
  <si>
    <t xml:space="preserve"> p 4 / 4</t>
  </si>
  <si>
    <t>U 53 Analyses d'hématologie et d'anatomopathologie médicales</t>
  </si>
  <si>
    <t>p 2/4</t>
  </si>
  <si>
    <t>p 3/4</t>
  </si>
  <si>
    <t>p 4/4</t>
  </si>
  <si>
    <t>Unité U 51 : Analyses de biochimie médicale</t>
  </si>
  <si>
    <r>
      <t xml:space="preserve">U 52 Analyses de microbiologie médicale                                                                           </t>
    </r>
    <r>
      <rPr>
        <b/>
        <sz val="12"/>
        <rFont val="Times New Roman"/>
        <family val="1"/>
      </rPr>
      <t xml:space="preserve">  p 1 / 4</t>
    </r>
  </si>
  <si>
    <t>Unite U 52  Analyses de microbiologie médicale</t>
  </si>
  <si>
    <t>Coef.</t>
  </si>
  <si>
    <r>
      <t xml:space="preserve">U 52 : Analyses de microbioloie médicale                                                                           </t>
    </r>
    <r>
      <rPr>
        <b/>
        <sz val="12"/>
        <rFont val="Times New Roman"/>
        <family val="1"/>
      </rPr>
      <t xml:space="preserve"> </t>
    </r>
  </si>
  <si>
    <r>
      <t xml:space="preserve">U 51 : Analyses de biochimie médicale                                                                           </t>
    </r>
    <r>
      <rPr>
        <b/>
        <sz val="12"/>
        <rFont val="Times New Roman"/>
        <family val="1"/>
      </rPr>
      <t xml:space="preserve">  p 1 / 4</t>
    </r>
  </si>
  <si>
    <r>
      <t xml:space="preserve">U 53 Analyses d'hématologie et d'anatomopathologie médicales                                             </t>
    </r>
    <r>
      <rPr>
        <b/>
        <sz val="12"/>
        <rFont val="Times New Roman"/>
        <family val="1"/>
      </rPr>
      <t xml:space="preserve"> p 1 / 4</t>
    </r>
  </si>
  <si>
    <t>Unité  U 53: Analyses d'hématologie et d'anatomopathologie  médicales</t>
  </si>
  <si>
    <t xml:space="preserve"> grille U 52</t>
  </si>
  <si>
    <t xml:space="preserve"> grille U 53</t>
  </si>
  <si>
    <t xml:space="preserve"> grille U 51</t>
  </si>
  <si>
    <t>note sur 20 SE1</t>
  </si>
  <si>
    <t>note sur 20 SE2</t>
  </si>
  <si>
    <t>Total général points</t>
  </si>
  <si>
    <t>note globale sur 20</t>
  </si>
  <si>
    <t>sur 50</t>
  </si>
  <si>
    <t>sur 60</t>
  </si>
  <si>
    <t>sur 30</t>
  </si>
  <si>
    <t xml:space="preserve">Session              </t>
  </si>
  <si>
    <t>MOYENNE</t>
  </si>
  <si>
    <t>saisir A (ou a) si absence</t>
  </si>
  <si>
    <t>Prénom :</t>
  </si>
  <si>
    <t>aaaaa</t>
  </si>
  <si>
    <t>points coefficientés SE1</t>
  </si>
  <si>
    <t>points coefficientés SE2</t>
  </si>
  <si>
    <t>&lt;--- Zone non imprimable</t>
  </si>
  <si>
    <t>C 3.1.2.</t>
  </si>
  <si>
    <t>C3.1.3.</t>
  </si>
  <si>
    <t>Préparer une suspension cellulaire ajustée</t>
  </si>
  <si>
    <t>C.3.6.3.</t>
  </si>
  <si>
    <t>C.3.6.4.</t>
  </si>
  <si>
    <t>Mettre en œuvre des réactions immunologiques d'agglutination</t>
  </si>
  <si>
    <t>Mettre en œuvre des réactions immunologiques de neutralisation</t>
  </si>
  <si>
    <t>Organisation pratique des épreuves pratiques
BTS Analyses de Biologie Médicales</t>
  </si>
  <si>
    <t>Ponctuelle</t>
  </si>
  <si>
    <t>CCF</t>
  </si>
  <si>
    <t>Unité U5</t>
  </si>
  <si>
    <t>Compétences vérifiées</t>
  </si>
  <si>
    <t>Durée</t>
  </si>
  <si>
    <t>Coeff</t>
  </si>
  <si>
    <t>durée</t>
  </si>
  <si>
    <t>Précisions</t>
  </si>
  <si>
    <t xml:space="preserve">Unité U51 : Analyses de biochimie médicale </t>
  </si>
  <si>
    <r>
      <t xml:space="preserve">permet de vérifier </t>
    </r>
    <r>
      <rPr>
        <b/>
        <sz val="12"/>
        <rFont val="Times New Roman"/>
        <family val="1"/>
      </rPr>
      <t>la compétence C33</t>
    </r>
    <r>
      <rPr>
        <sz val="12"/>
        <rFont val="Times New Roman"/>
        <family val="1"/>
      </rPr>
      <t>, éventuellement C36, mais aussi des compétences transversales aux trois sous-épreuves : C11, C12, C14, C31, C32, C37,C42, C43 et C52.</t>
    </r>
  </si>
  <si>
    <t>maximale 4h</t>
  </si>
  <si>
    <t xml:space="preserve"> chacune maximale 4h</t>
  </si>
  <si>
    <r>
      <t xml:space="preserve">La première situation d'évaluation </t>
    </r>
    <r>
      <rPr>
        <sz val="9"/>
        <rFont val="Times New Roman"/>
        <family val="1"/>
      </rPr>
      <t>porte sur le programme de activités technologiques des modules 2, 3 et 5 de biochimie.</t>
    </r>
  </si>
  <si>
    <r>
      <t>La seconde situation d'évaluation</t>
    </r>
    <r>
      <rPr>
        <sz val="9"/>
        <rFont val="Times New Roman"/>
        <family val="1"/>
      </rPr>
      <t xml:space="preserve"> porte sur le programme de activités technologiques des modules 7 et 8 de biochimie.</t>
    </r>
  </si>
  <si>
    <t>Unité U52 : analyses de microbiologie médicale</t>
  </si>
  <si>
    <r>
      <t xml:space="preserve">permet de vérifier </t>
    </r>
    <r>
      <rPr>
        <b/>
        <sz val="11"/>
        <rFont val="Times New Roman"/>
        <family val="1"/>
      </rPr>
      <t>la compétence C34</t>
    </r>
    <r>
      <rPr>
        <sz val="11"/>
        <rFont val="Times New Roman"/>
        <family val="1"/>
      </rPr>
      <t>, éventuellement C36, mais aussi des compétences transversales aux trois sous-épreuves : C11, C12, C14, C31, C32, C37,C42, C43 et C52.</t>
    </r>
  </si>
  <si>
    <t>maximale 6h</t>
  </si>
  <si>
    <t xml:space="preserve"> chacune maximale 6h</t>
  </si>
  <si>
    <r>
      <t>La première situation d'évaluation</t>
    </r>
    <r>
      <rPr>
        <sz val="9"/>
        <rFont val="Times New Roman"/>
        <family val="1"/>
      </rPr>
      <t>, d'une durée maximale de 6 heures, est affectée du coefficient 1. Elle porte sur les activités technologiques des modules 2 et 3 de microbiologie.</t>
    </r>
  </si>
  <si>
    <r>
      <t>La seconde situation d'évaluation</t>
    </r>
    <r>
      <rPr>
        <sz val="9"/>
        <rFont val="Times New Roman"/>
        <family val="1"/>
      </rPr>
      <t>, d'une durée maximale de 6 heures, est affectée du coefficient 2. Elle porte sur les activités technologiques des modules 4, 5, 6 et 7 de microbiologie.</t>
    </r>
  </si>
  <si>
    <t>Unité U53 : analyses d'hématologie et d'anatomopathologie médicales</t>
  </si>
  <si>
    <r>
      <t xml:space="preserve">permet de vérifier </t>
    </r>
    <r>
      <rPr>
        <b/>
        <sz val="11"/>
        <rFont val="Times New Roman"/>
        <family val="1"/>
      </rPr>
      <t>la compétence C35</t>
    </r>
    <r>
      <rPr>
        <sz val="11"/>
        <rFont val="Times New Roman"/>
        <family val="1"/>
      </rPr>
      <t>, éventuellement C36, mais aussi des compétences transversales aux trois sous-épreuves : C11, C12, C14, C31, C32, C37,C42, C43 et C52.</t>
    </r>
  </si>
  <si>
    <t>maximale 3h</t>
  </si>
  <si>
    <t xml:space="preserve"> chacune maximale 3h</t>
  </si>
  <si>
    <r>
      <t>La première situation d'évaluation</t>
    </r>
    <r>
      <rPr>
        <sz val="9"/>
        <rFont val="Times New Roman"/>
        <family val="1"/>
      </rPr>
      <t>, d'une durée maximale de 3 heures, porte sur les activités technologiques des modules 1 et 4 d'hématologie.</t>
    </r>
  </si>
  <si>
    <r>
      <t>La seconde situation d'évaluation</t>
    </r>
    <r>
      <rPr>
        <sz val="9"/>
        <rFont val="Times New Roman"/>
        <family val="1"/>
      </rPr>
      <t>, d'une durée maximale de 3 heures, porte sur les activités technologiques des modules 2 et 3 d'hématologie et sur le programme des activités technolohgiques d'anatomopathologie.</t>
    </r>
  </si>
  <si>
    <t>coeff.</t>
  </si>
  <si>
    <t>total unité en points</t>
  </si>
  <si>
    <t>sur 20</t>
  </si>
  <si>
    <t xml:space="preserve">soit   </t>
  </si>
  <si>
    <t>sur 140</t>
  </si>
  <si>
    <t>Fichier BTS ABM grille éval CCF V 3,0 du 12 05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</si>
</sst>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22"/>
      <name val="Times New Roman"/>
      <family val="1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8"/>
      <name val="Tahoma"/>
      <family val="0"/>
    </font>
    <font>
      <sz val="12"/>
      <name val="Arial"/>
      <family val="2"/>
    </font>
    <font>
      <sz val="10"/>
      <color indexed="9"/>
      <name val="Arial"/>
      <family val="2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>
        <color indexed="10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double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double">
        <color indexed="10"/>
      </right>
      <top style="double">
        <color indexed="10"/>
      </top>
      <bottom>
        <color indexed="63"/>
      </bottom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8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justify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justify"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justify"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 wrapText="1"/>
      <protection/>
    </xf>
    <xf numFmtId="0" fontId="2" fillId="20" borderId="21" xfId="0" applyFont="1" applyFill="1" applyBorder="1" applyAlignment="1" applyProtection="1">
      <alignment horizontal="center" vertical="center"/>
      <protection/>
    </xf>
    <xf numFmtId="0" fontId="2" fillId="20" borderId="35" xfId="0" applyFont="1" applyFill="1" applyBorder="1" applyAlignment="1" applyProtection="1">
      <alignment horizontal="center" vertical="center"/>
      <protection/>
    </xf>
    <xf numFmtId="0" fontId="2" fillId="20" borderId="36" xfId="0" applyFont="1" applyFill="1" applyBorder="1" applyAlignment="1" applyProtection="1">
      <alignment horizontal="center" vertical="center"/>
      <protection/>
    </xf>
    <xf numFmtId="0" fontId="2" fillId="20" borderId="23" xfId="0" applyFont="1" applyFill="1" applyBorder="1" applyAlignment="1" applyProtection="1">
      <alignment horizontal="center" vertical="center"/>
      <protection/>
    </xf>
    <xf numFmtId="0" fontId="2" fillId="20" borderId="34" xfId="0" applyFont="1" applyFill="1" applyBorder="1" applyAlignment="1" applyProtection="1">
      <alignment horizontal="center" vertical="center"/>
      <protection/>
    </xf>
    <xf numFmtId="0" fontId="2" fillId="20" borderId="37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2" fillId="20" borderId="27" xfId="0" applyFont="1" applyFill="1" applyBorder="1" applyAlignment="1" applyProtection="1">
      <alignment horizontal="center" vertical="center"/>
      <protection/>
    </xf>
    <xf numFmtId="0" fontId="2" fillId="20" borderId="38" xfId="0" applyFont="1" applyFill="1" applyBorder="1" applyAlignment="1" applyProtection="1">
      <alignment horizontal="center" vertical="center"/>
      <protection/>
    </xf>
    <xf numFmtId="0" fontId="2" fillId="20" borderId="39" xfId="0" applyFont="1" applyFill="1" applyBorder="1" applyAlignment="1" applyProtection="1">
      <alignment horizontal="center" vertical="center"/>
      <protection/>
    </xf>
    <xf numFmtId="0" fontId="0" fillId="20" borderId="23" xfId="0" applyFont="1" applyFill="1" applyBorder="1" applyAlignment="1" applyProtection="1">
      <alignment horizontal="center" vertical="center"/>
      <protection/>
    </xf>
    <xf numFmtId="0" fontId="0" fillId="20" borderId="34" xfId="0" applyFont="1" applyFill="1" applyBorder="1" applyAlignment="1" applyProtection="1">
      <alignment horizontal="center" vertical="center"/>
      <protection/>
    </xf>
    <xf numFmtId="0" fontId="0" fillId="20" borderId="37" xfId="0" applyFont="1" applyFill="1" applyBorder="1" applyAlignment="1" applyProtection="1">
      <alignment horizontal="center" vertical="center"/>
      <protection/>
    </xf>
    <xf numFmtId="0" fontId="1" fillId="20" borderId="30" xfId="0" applyFont="1" applyFill="1" applyBorder="1" applyAlignment="1" applyProtection="1">
      <alignment horizontal="center" vertical="center"/>
      <protection/>
    </xf>
    <xf numFmtId="0" fontId="1" fillId="20" borderId="40" xfId="0" applyFont="1" applyFill="1" applyBorder="1" applyAlignment="1" applyProtection="1">
      <alignment horizontal="center" vertical="center"/>
      <protection/>
    </xf>
    <xf numFmtId="0" fontId="1" fillId="20" borderId="41" xfId="0" applyFont="1" applyFill="1" applyBorder="1" applyAlignment="1" applyProtection="1">
      <alignment horizontal="center" vertical="center"/>
      <protection/>
    </xf>
    <xf numFmtId="0" fontId="0" fillId="20" borderId="42" xfId="0" applyFont="1" applyFill="1" applyBorder="1" applyAlignment="1" applyProtection="1">
      <alignment horizontal="center" vertical="center"/>
      <protection/>
    </xf>
    <xf numFmtId="0" fontId="0" fillId="20" borderId="43" xfId="0" applyFont="1" applyFill="1" applyBorder="1" applyAlignment="1" applyProtection="1">
      <alignment horizontal="center" vertical="center"/>
      <protection/>
    </xf>
    <xf numFmtId="0" fontId="0" fillId="2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0" fillId="20" borderId="19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0" fillId="20" borderId="46" xfId="0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0" fillId="20" borderId="48" xfId="0" applyFont="1" applyFill="1" applyBorder="1" applyAlignment="1" applyProtection="1">
      <alignment horizontal="center" vertical="center"/>
      <protection/>
    </xf>
    <xf numFmtId="0" fontId="0" fillId="20" borderId="49" xfId="0" applyFont="1" applyFill="1" applyBorder="1" applyAlignment="1" applyProtection="1">
      <alignment horizontal="center" vertical="center"/>
      <protection/>
    </xf>
    <xf numFmtId="0" fontId="0" fillId="2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vertical="center" wrapText="1"/>
      <protection/>
    </xf>
    <xf numFmtId="0" fontId="1" fillId="20" borderId="48" xfId="0" applyFont="1" applyFill="1" applyBorder="1" applyAlignment="1" applyProtection="1">
      <alignment horizontal="center" vertical="center"/>
      <protection/>
    </xf>
    <xf numFmtId="0" fontId="1" fillId="20" borderId="49" xfId="0" applyFont="1" applyFill="1" applyBorder="1" applyAlignment="1" applyProtection="1">
      <alignment horizontal="center" vertical="center"/>
      <protection/>
    </xf>
    <xf numFmtId="0" fontId="1" fillId="20" borderId="50" xfId="0" applyFont="1" applyFill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 wrapText="1"/>
      <protection/>
    </xf>
    <xf numFmtId="0" fontId="1" fillId="20" borderId="19" xfId="0" applyFont="1" applyFill="1" applyBorder="1" applyAlignment="1" applyProtection="1">
      <alignment horizontal="center" vertical="center"/>
      <protection/>
    </xf>
    <xf numFmtId="0" fontId="1" fillId="20" borderId="0" xfId="0" applyFont="1" applyFill="1" applyBorder="1" applyAlignment="1" applyProtection="1">
      <alignment horizontal="center" vertical="center"/>
      <protection/>
    </xf>
    <xf numFmtId="0" fontId="1" fillId="20" borderId="46" xfId="0" applyFont="1" applyFill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vertical="center" wrapText="1"/>
      <protection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57" xfId="0" applyFont="1" applyFill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vertical="center" wrapText="1"/>
      <protection/>
    </xf>
    <xf numFmtId="0" fontId="2" fillId="20" borderId="30" xfId="0" applyFont="1" applyFill="1" applyBorder="1" applyAlignment="1" applyProtection="1">
      <alignment horizontal="center" vertical="center"/>
      <protection/>
    </xf>
    <xf numFmtId="0" fontId="2" fillId="20" borderId="41" xfId="0" applyFont="1" applyFill="1" applyBorder="1" applyAlignment="1" applyProtection="1">
      <alignment horizontal="center" vertical="center"/>
      <protection/>
    </xf>
    <xf numFmtId="0" fontId="2" fillId="20" borderId="25" xfId="0" applyFont="1" applyFill="1" applyBorder="1" applyAlignment="1" applyProtection="1">
      <alignment horizontal="center" vertical="center"/>
      <protection/>
    </xf>
    <xf numFmtId="0" fontId="2" fillId="2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40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vertical="center" wrapText="1"/>
      <protection/>
    </xf>
    <xf numFmtId="0" fontId="30" fillId="0" borderId="32" xfId="0" applyFont="1" applyBorder="1" applyAlignment="1" applyProtection="1">
      <alignment horizontal="center" vertical="center" wrapText="1"/>
      <protection/>
    </xf>
    <xf numFmtId="0" fontId="30" fillId="0" borderId="64" xfId="0" applyFont="1" applyBorder="1" applyAlignment="1" applyProtection="1">
      <alignment vertical="center" wrapText="1"/>
      <protection/>
    </xf>
    <xf numFmtId="0" fontId="30" fillId="0" borderId="3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4" fillId="22" borderId="66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center" vertical="center" wrapText="1"/>
      <protection/>
    </xf>
    <xf numFmtId="0" fontId="2" fillId="22" borderId="35" xfId="0" applyFont="1" applyFill="1" applyBorder="1" applyAlignment="1" applyProtection="1">
      <alignment horizontal="center" vertical="center"/>
      <protection/>
    </xf>
    <xf numFmtId="0" fontId="2" fillId="22" borderId="36" xfId="0" applyFont="1" applyFill="1" applyBorder="1" applyAlignment="1" applyProtection="1">
      <alignment horizontal="center" vertical="center"/>
      <protection/>
    </xf>
    <xf numFmtId="0" fontId="2" fillId="22" borderId="37" xfId="0" applyFont="1" applyFill="1" applyBorder="1" applyAlignment="1" applyProtection="1">
      <alignment horizontal="center" vertical="center"/>
      <protection/>
    </xf>
    <xf numFmtId="0" fontId="2" fillId="22" borderId="39" xfId="0" applyFont="1" applyFill="1" applyBorder="1" applyAlignment="1" applyProtection="1">
      <alignment horizontal="center" vertical="center"/>
      <protection/>
    </xf>
    <xf numFmtId="0" fontId="4" fillId="22" borderId="67" xfId="0" applyFont="1" applyFill="1" applyBorder="1" applyAlignment="1" applyProtection="1">
      <alignment horizontal="centerContinuous" vertical="center" wrapText="1"/>
      <protection/>
    </xf>
    <xf numFmtId="0" fontId="0" fillId="22" borderId="68" xfId="0" applyFill="1" applyBorder="1" applyAlignment="1" applyProtection="1">
      <alignment horizontal="centerContinuous" vertical="center" wrapText="1"/>
      <protection/>
    </xf>
    <xf numFmtId="0" fontId="4" fillId="22" borderId="68" xfId="0" applyFont="1" applyFill="1" applyBorder="1" applyAlignment="1" applyProtection="1">
      <alignment horizontal="centerContinuous" vertical="center" wrapText="1"/>
      <protection/>
    </xf>
    <xf numFmtId="0" fontId="0" fillId="22" borderId="69" xfId="0" applyFill="1" applyBorder="1" applyAlignment="1" applyProtection="1">
      <alignment horizontal="centerContinuous" vertical="center" wrapText="1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4" fillId="4" borderId="66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67" xfId="0" applyFont="1" applyFill="1" applyBorder="1" applyAlignment="1" applyProtection="1">
      <alignment horizontal="centerContinuous" vertical="center" wrapText="1"/>
      <protection/>
    </xf>
    <xf numFmtId="0" fontId="0" fillId="4" borderId="68" xfId="0" applyFill="1" applyBorder="1" applyAlignment="1" applyProtection="1">
      <alignment horizontal="centerContinuous" vertical="center" wrapText="1"/>
      <protection/>
    </xf>
    <xf numFmtId="0" fontId="4" fillId="4" borderId="68" xfId="0" applyFont="1" applyFill="1" applyBorder="1" applyAlignment="1" applyProtection="1">
      <alignment horizontal="centerContinuous" vertical="center" wrapText="1"/>
      <protection/>
    </xf>
    <xf numFmtId="0" fontId="0" fillId="4" borderId="69" xfId="0" applyFill="1" applyBorder="1" applyAlignment="1" applyProtection="1">
      <alignment horizontal="centerContinuous" vertical="center" wrapText="1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2" fillId="4" borderId="37" xfId="0" applyFont="1" applyFill="1" applyBorder="1" applyAlignment="1" applyProtection="1">
      <alignment horizontal="center" vertical="center"/>
      <protection/>
    </xf>
    <xf numFmtId="0" fontId="2" fillId="4" borderId="39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5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4" fillId="24" borderId="67" xfId="0" applyFont="1" applyFill="1" applyBorder="1" applyAlignment="1" applyProtection="1">
      <alignment horizontal="centerContinuous" vertical="center" wrapText="1"/>
      <protection/>
    </xf>
    <xf numFmtId="0" fontId="0" fillId="24" borderId="68" xfId="0" applyFill="1" applyBorder="1" applyAlignment="1" applyProtection="1">
      <alignment horizontal="centerContinuous" vertical="center" wrapText="1"/>
      <protection/>
    </xf>
    <xf numFmtId="0" fontId="4" fillId="24" borderId="68" xfId="0" applyFont="1" applyFill="1" applyBorder="1" applyAlignment="1" applyProtection="1">
      <alignment horizontal="centerContinuous" vertical="center" wrapText="1"/>
      <protection/>
    </xf>
    <xf numFmtId="0" fontId="0" fillId="24" borderId="69" xfId="0" applyFill="1" applyBorder="1" applyAlignment="1" applyProtection="1">
      <alignment horizontal="centerContinuous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66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2" fillId="22" borderId="70" xfId="0" applyFont="1" applyFill="1" applyBorder="1" applyAlignment="1" applyProtection="1">
      <alignment horizontal="center" vertical="center"/>
      <protection/>
    </xf>
    <xf numFmtId="0" fontId="2" fillId="22" borderId="71" xfId="0" applyFont="1" applyFill="1" applyBorder="1" applyAlignment="1" applyProtection="1">
      <alignment horizontal="center" vertical="center"/>
      <protection/>
    </xf>
    <xf numFmtId="0" fontId="2" fillId="4" borderId="70" xfId="0" applyFont="1" applyFill="1" applyBorder="1" applyAlignment="1" applyProtection="1">
      <alignment horizontal="center" vertical="center"/>
      <protection/>
    </xf>
    <xf numFmtId="0" fontId="2" fillId="4" borderId="71" xfId="0" applyFont="1" applyFill="1" applyBorder="1" applyAlignment="1" applyProtection="1">
      <alignment horizontal="center" vertical="center"/>
      <protection/>
    </xf>
    <xf numFmtId="0" fontId="2" fillId="24" borderId="70" xfId="0" applyFont="1" applyFill="1" applyBorder="1" applyAlignment="1" applyProtection="1">
      <alignment horizontal="center" vertical="center"/>
      <protection/>
    </xf>
    <xf numFmtId="0" fontId="5" fillId="22" borderId="72" xfId="0" applyFont="1" applyFill="1" applyBorder="1" applyAlignment="1" applyProtection="1">
      <alignment horizontal="center" vertical="center"/>
      <protection/>
    </xf>
    <xf numFmtId="0" fontId="5" fillId="22" borderId="41" xfId="0" applyFont="1" applyFill="1" applyBorder="1" applyAlignment="1" applyProtection="1">
      <alignment horizontal="center" vertical="center"/>
      <protection/>
    </xf>
    <xf numFmtId="0" fontId="5" fillId="4" borderId="72" xfId="0" applyFont="1" applyFill="1" applyBorder="1" applyAlignment="1" applyProtection="1">
      <alignment horizontal="center" vertical="center"/>
      <protection/>
    </xf>
    <xf numFmtId="0" fontId="5" fillId="4" borderId="41" xfId="0" applyFont="1" applyFill="1" applyBorder="1" applyAlignment="1" applyProtection="1">
      <alignment horizontal="center" vertical="center"/>
      <protection/>
    </xf>
    <xf numFmtId="0" fontId="5" fillId="24" borderId="72" xfId="0" applyFont="1" applyFill="1" applyBorder="1" applyAlignment="1" applyProtection="1">
      <alignment horizontal="center" vertical="center"/>
      <protection/>
    </xf>
    <xf numFmtId="0" fontId="5" fillId="24" borderId="41" xfId="0" applyFont="1" applyFill="1" applyBorder="1" applyAlignment="1" applyProtection="1">
      <alignment horizontal="center" vertical="center"/>
      <protection/>
    </xf>
    <xf numFmtId="0" fontId="2" fillId="22" borderId="73" xfId="0" applyFont="1" applyFill="1" applyBorder="1" applyAlignment="1" applyProtection="1">
      <alignment horizontal="center" vertical="center"/>
      <protection/>
    </xf>
    <xf numFmtId="0" fontId="2" fillId="4" borderId="73" xfId="0" applyFont="1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center" vertical="center"/>
      <protection/>
    </xf>
    <xf numFmtId="0" fontId="2" fillId="22" borderId="74" xfId="0" applyFont="1" applyFill="1" applyBorder="1" applyAlignment="1" applyProtection="1">
      <alignment horizontal="center" vertical="center"/>
      <protection/>
    </xf>
    <xf numFmtId="0" fontId="2" fillId="4" borderId="74" xfId="0" applyFont="1" applyFill="1" applyBorder="1" applyAlignment="1" applyProtection="1">
      <alignment horizontal="center" vertical="center"/>
      <protection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5" fillId="22" borderId="75" xfId="0" applyFont="1" applyFill="1" applyBorder="1" applyAlignment="1" applyProtection="1">
      <alignment horizontal="center" vertical="center"/>
      <protection/>
    </xf>
    <xf numFmtId="0" fontId="5" fillId="22" borderId="46" xfId="0" applyFont="1" applyFill="1" applyBorder="1" applyAlignment="1" applyProtection="1">
      <alignment horizontal="center" vertical="center"/>
      <protection/>
    </xf>
    <xf numFmtId="0" fontId="5" fillId="4" borderId="75" xfId="0" applyFont="1" applyFill="1" applyBorder="1" applyAlignment="1" applyProtection="1">
      <alignment horizontal="center" vertical="center"/>
      <protection/>
    </xf>
    <xf numFmtId="0" fontId="5" fillId="4" borderId="46" xfId="0" applyFont="1" applyFill="1" applyBorder="1" applyAlignment="1" applyProtection="1">
      <alignment horizontal="center" vertical="center"/>
      <protection/>
    </xf>
    <xf numFmtId="0" fontId="5" fillId="24" borderId="75" xfId="0" applyFont="1" applyFill="1" applyBorder="1" applyAlignment="1" applyProtection="1">
      <alignment horizontal="center" vertical="center"/>
      <protection/>
    </xf>
    <xf numFmtId="0" fontId="5" fillId="24" borderId="46" xfId="0" applyFont="1" applyFill="1" applyBorder="1" applyAlignment="1" applyProtection="1">
      <alignment horizontal="center" vertical="center"/>
      <protection/>
    </xf>
    <xf numFmtId="0" fontId="5" fillId="22" borderId="70" xfId="0" applyFont="1" applyFill="1" applyBorder="1" applyAlignment="1" applyProtection="1">
      <alignment horizontal="center" vertical="center"/>
      <protection/>
    </xf>
    <xf numFmtId="0" fontId="5" fillId="22" borderId="36" xfId="0" applyFont="1" applyFill="1" applyBorder="1" applyAlignment="1" applyProtection="1">
      <alignment horizontal="center" vertical="center"/>
      <protection/>
    </xf>
    <xf numFmtId="0" fontId="5" fillId="4" borderId="70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  <xf numFmtId="0" fontId="5" fillId="24" borderId="70" xfId="0" applyFont="1" applyFill="1" applyBorder="1" applyAlignment="1" applyProtection="1">
      <alignment horizontal="center" vertical="center"/>
      <protection/>
    </xf>
    <xf numFmtId="0" fontId="5" fillId="24" borderId="36" xfId="0" applyFont="1" applyFill="1" applyBorder="1" applyAlignment="1" applyProtection="1">
      <alignment horizontal="center" vertical="center"/>
      <protection/>
    </xf>
    <xf numFmtId="0" fontId="5" fillId="22" borderId="73" xfId="0" applyFont="1" applyFill="1" applyBorder="1" applyAlignment="1" applyProtection="1">
      <alignment horizontal="center" vertical="center"/>
      <protection/>
    </xf>
    <xf numFmtId="0" fontId="5" fillId="22" borderId="37" xfId="0" applyFont="1" applyFill="1" applyBorder="1" applyAlignment="1" applyProtection="1">
      <alignment horizontal="center" vertical="center"/>
      <protection/>
    </xf>
    <xf numFmtId="0" fontId="5" fillId="4" borderId="73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 vertical="center"/>
      <protection/>
    </xf>
    <xf numFmtId="0" fontId="5" fillId="24" borderId="73" xfId="0" applyFont="1" applyFill="1" applyBorder="1" applyAlignment="1" applyProtection="1">
      <alignment horizontal="center" vertical="center"/>
      <protection/>
    </xf>
    <xf numFmtId="0" fontId="5" fillId="24" borderId="37" xfId="0" applyFont="1" applyFill="1" applyBorder="1" applyAlignment="1" applyProtection="1">
      <alignment horizontal="center" vertical="center"/>
      <protection/>
    </xf>
    <xf numFmtId="0" fontId="5" fillId="22" borderId="76" xfId="0" applyFont="1" applyFill="1" applyBorder="1" applyAlignment="1" applyProtection="1">
      <alignment horizontal="center" vertical="center"/>
      <protection/>
    </xf>
    <xf numFmtId="0" fontId="5" fillId="22" borderId="39" xfId="0" applyFont="1" applyFill="1" applyBorder="1" applyAlignment="1" applyProtection="1">
      <alignment horizontal="center" vertical="center"/>
      <protection/>
    </xf>
    <xf numFmtId="0" fontId="5" fillId="4" borderId="76" xfId="0" applyFont="1" applyFill="1" applyBorder="1" applyAlignment="1" applyProtection="1">
      <alignment horizontal="center" vertical="center"/>
      <protection/>
    </xf>
    <xf numFmtId="0" fontId="5" fillId="4" borderId="39" xfId="0" applyFont="1" applyFill="1" applyBorder="1" applyAlignment="1" applyProtection="1">
      <alignment horizontal="center" vertical="center"/>
      <protection/>
    </xf>
    <xf numFmtId="0" fontId="5" fillId="24" borderId="76" xfId="0" applyFont="1" applyFill="1" applyBorder="1" applyAlignment="1" applyProtection="1">
      <alignment horizontal="center" vertical="center"/>
      <protection/>
    </xf>
    <xf numFmtId="0" fontId="5" fillId="24" borderId="39" xfId="0" applyFont="1" applyFill="1" applyBorder="1" applyAlignment="1" applyProtection="1">
      <alignment horizontal="center" vertical="center"/>
      <protection/>
    </xf>
    <xf numFmtId="0" fontId="5" fillId="22" borderId="77" xfId="0" applyFont="1" applyFill="1" applyBorder="1" applyAlignment="1" applyProtection="1">
      <alignment horizontal="center" vertical="center"/>
      <protection/>
    </xf>
    <xf numFmtId="0" fontId="5" fillId="22" borderId="64" xfId="0" applyFont="1" applyFill="1" applyBorder="1" applyAlignment="1" applyProtection="1">
      <alignment horizontal="center" vertical="center"/>
      <protection/>
    </xf>
    <xf numFmtId="0" fontId="5" fillId="4" borderId="77" xfId="0" applyFont="1" applyFill="1" applyBorder="1" applyAlignment="1" applyProtection="1">
      <alignment horizontal="center" vertical="center"/>
      <protection/>
    </xf>
    <xf numFmtId="0" fontId="5" fillId="4" borderId="64" xfId="0" applyFont="1" applyFill="1" applyBorder="1" applyAlignment="1" applyProtection="1">
      <alignment horizontal="center" vertical="center"/>
      <protection/>
    </xf>
    <xf numFmtId="0" fontId="5" fillId="24" borderId="77" xfId="0" applyFont="1" applyFill="1" applyBorder="1" applyAlignment="1" applyProtection="1">
      <alignment horizontal="center" vertical="center"/>
      <protection/>
    </xf>
    <xf numFmtId="0" fontId="5" fillId="24" borderId="64" xfId="0" applyFont="1" applyFill="1" applyBorder="1" applyAlignment="1" applyProtection="1">
      <alignment horizontal="center" vertical="center"/>
      <protection/>
    </xf>
    <xf numFmtId="0" fontId="2" fillId="22" borderId="78" xfId="0" applyFont="1" applyFill="1" applyBorder="1" applyAlignment="1" applyProtection="1">
      <alignment horizontal="center" vertical="center"/>
      <protection/>
    </xf>
    <xf numFmtId="0" fontId="2" fillId="22" borderId="33" xfId="0" applyFont="1" applyFill="1" applyBorder="1" applyAlignment="1" applyProtection="1">
      <alignment horizontal="center" vertical="center"/>
      <protection/>
    </xf>
    <xf numFmtId="0" fontId="2" fillId="4" borderId="78" xfId="0" applyFont="1" applyFill="1" applyBorder="1" applyAlignment="1" applyProtection="1">
      <alignment horizontal="center" vertical="center"/>
      <protection/>
    </xf>
    <xf numFmtId="0" fontId="2" fillId="4" borderId="33" xfId="0" applyFont="1" applyFill="1" applyBorder="1" applyAlignment="1" applyProtection="1">
      <alignment horizontal="center" vertical="center"/>
      <protection/>
    </xf>
    <xf numFmtId="0" fontId="2" fillId="24" borderId="78" xfId="0" applyFont="1" applyFill="1" applyBorder="1" applyAlignment="1" applyProtection="1">
      <alignment horizontal="center" vertical="center"/>
      <protection/>
    </xf>
    <xf numFmtId="0" fontId="2" fillId="20" borderId="70" xfId="0" applyFont="1" applyFill="1" applyBorder="1" applyAlignment="1" applyProtection="1">
      <alignment horizontal="center" vertical="center"/>
      <protection/>
    </xf>
    <xf numFmtId="0" fontId="2" fillId="20" borderId="73" xfId="0" applyFont="1" applyFill="1" applyBorder="1" applyAlignment="1" applyProtection="1">
      <alignment horizontal="center" vertical="center"/>
      <protection/>
    </xf>
    <xf numFmtId="0" fontId="2" fillId="22" borderId="76" xfId="0" applyFont="1" applyFill="1" applyBorder="1" applyAlignment="1" applyProtection="1">
      <alignment horizontal="center" vertical="center"/>
      <protection/>
    </xf>
    <xf numFmtId="0" fontId="2" fillId="20" borderId="76" xfId="0" applyFont="1" applyFill="1" applyBorder="1" applyAlignment="1" applyProtection="1">
      <alignment horizontal="center" vertical="center"/>
      <protection/>
    </xf>
    <xf numFmtId="0" fontId="33" fillId="20" borderId="75" xfId="0" applyFont="1" applyFill="1" applyBorder="1" applyAlignment="1" applyProtection="1">
      <alignment horizontal="center" vertical="center"/>
      <protection/>
    </xf>
    <xf numFmtId="0" fontId="33" fillId="20" borderId="46" xfId="0" applyFont="1" applyFill="1" applyBorder="1" applyAlignment="1" applyProtection="1">
      <alignment horizontal="center" vertical="center"/>
      <protection/>
    </xf>
    <xf numFmtId="0" fontId="2" fillId="4" borderId="75" xfId="0" applyFont="1" applyFill="1" applyBorder="1" applyAlignment="1" applyProtection="1">
      <alignment horizontal="center" vertical="center"/>
      <protection/>
    </xf>
    <xf numFmtId="0" fontId="2" fillId="4" borderId="46" xfId="0" applyFont="1" applyFill="1" applyBorder="1" applyAlignment="1" applyProtection="1">
      <alignment horizontal="center" vertical="center"/>
      <protection/>
    </xf>
    <xf numFmtId="0" fontId="2" fillId="20" borderId="72" xfId="0" applyFont="1" applyFill="1" applyBorder="1" applyAlignment="1" applyProtection="1">
      <alignment horizontal="center" vertical="center"/>
      <protection/>
    </xf>
    <xf numFmtId="0" fontId="2" fillId="20" borderId="75" xfId="0" applyFont="1" applyFill="1" applyBorder="1" applyAlignment="1" applyProtection="1">
      <alignment horizontal="center" vertical="center"/>
      <protection/>
    </xf>
    <xf numFmtId="0" fontId="2" fillId="20" borderId="46" xfId="0" applyFont="1" applyFill="1" applyBorder="1" applyAlignment="1" applyProtection="1">
      <alignment horizontal="center" vertical="center"/>
      <protection/>
    </xf>
    <xf numFmtId="0" fontId="2" fillId="20" borderId="74" xfId="0" applyFont="1" applyFill="1" applyBorder="1" applyAlignment="1" applyProtection="1">
      <alignment horizontal="center" vertical="center"/>
      <protection/>
    </xf>
    <xf numFmtId="0" fontId="2" fillId="20" borderId="65" xfId="0" applyFont="1" applyFill="1" applyBorder="1" applyAlignment="1" applyProtection="1">
      <alignment horizontal="center" vertical="center"/>
      <protection/>
    </xf>
    <xf numFmtId="0" fontId="2" fillId="20" borderId="79" xfId="0" applyFont="1" applyFill="1" applyBorder="1" applyAlignment="1" applyProtection="1">
      <alignment horizontal="center" vertical="center"/>
      <protection/>
    </xf>
    <xf numFmtId="0" fontId="2" fillId="24" borderId="72" xfId="0" applyFont="1" applyFill="1" applyBorder="1" applyAlignment="1" applyProtection="1">
      <alignment horizontal="center" vertical="center"/>
      <protection/>
    </xf>
    <xf numFmtId="0" fontId="2" fillId="22" borderId="72" xfId="0" applyFont="1" applyFill="1" applyBorder="1" applyAlignment="1" applyProtection="1">
      <alignment horizontal="center" vertical="center"/>
      <protection/>
    </xf>
    <xf numFmtId="0" fontId="2" fillId="22" borderId="41" xfId="0" applyFont="1" applyFill="1" applyBorder="1" applyAlignment="1" applyProtection="1">
      <alignment horizontal="center" vertical="center"/>
      <protection/>
    </xf>
    <xf numFmtId="0" fontId="2" fillId="4" borderId="72" xfId="0" applyFont="1" applyFill="1" applyBorder="1" applyAlignment="1" applyProtection="1">
      <alignment horizontal="center" vertical="center"/>
      <protection/>
    </xf>
    <xf numFmtId="0" fontId="2" fillId="4" borderId="41" xfId="0" applyFont="1" applyFill="1" applyBorder="1" applyAlignment="1" applyProtection="1">
      <alignment horizontal="center" vertical="center"/>
      <protection/>
    </xf>
    <xf numFmtId="0" fontId="2" fillId="22" borderId="75" xfId="0" applyFont="1" applyFill="1" applyBorder="1" applyAlignment="1" applyProtection="1">
      <alignment horizontal="center" vertical="center"/>
      <protection/>
    </xf>
    <xf numFmtId="0" fontId="2" fillId="22" borderId="46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2" borderId="58" xfId="0" applyFont="1" applyFill="1" applyBorder="1" applyAlignment="1" applyProtection="1">
      <alignment horizontal="center" vertical="center"/>
      <protection/>
    </xf>
    <xf numFmtId="0" fontId="2" fillId="4" borderId="58" xfId="0" applyFont="1" applyFill="1" applyBorder="1" applyAlignment="1" applyProtection="1">
      <alignment horizontal="center" vertical="center"/>
      <protection/>
    </xf>
    <xf numFmtId="0" fontId="2" fillId="4" borderId="76" xfId="0" applyFont="1" applyFill="1" applyBorder="1" applyAlignment="1" applyProtection="1">
      <alignment horizontal="center" vertical="center"/>
      <protection/>
    </xf>
    <xf numFmtId="0" fontId="2" fillId="24" borderId="76" xfId="0" applyFont="1" applyFill="1" applyBorder="1" applyAlignment="1" applyProtection="1">
      <alignment horizontal="center" vertical="center"/>
      <protection/>
    </xf>
    <xf numFmtId="0" fontId="2" fillId="22" borderId="80" xfId="0" applyFont="1" applyFill="1" applyBorder="1" applyAlignment="1" applyProtection="1">
      <alignment horizontal="center" vertical="center"/>
      <protection/>
    </xf>
    <xf numFmtId="0" fontId="0" fillId="20" borderId="81" xfId="0" applyFont="1" applyFill="1" applyBorder="1" applyAlignment="1" applyProtection="1">
      <alignment horizontal="center" vertical="center"/>
      <protection/>
    </xf>
    <xf numFmtId="0" fontId="1" fillId="20" borderId="82" xfId="0" applyFont="1" applyFill="1" applyBorder="1" applyAlignment="1" applyProtection="1">
      <alignment horizontal="center" vertical="center"/>
      <protection/>
    </xf>
    <xf numFmtId="0" fontId="0" fillId="20" borderId="83" xfId="0" applyFont="1" applyFill="1" applyBorder="1" applyAlignment="1" applyProtection="1">
      <alignment horizontal="center" vertical="center"/>
      <protection/>
    </xf>
    <xf numFmtId="0" fontId="0" fillId="20" borderId="84" xfId="0" applyFont="1" applyFill="1" applyBorder="1" applyAlignment="1" applyProtection="1">
      <alignment horizontal="center" vertical="center"/>
      <protection/>
    </xf>
    <xf numFmtId="0" fontId="0" fillId="20" borderId="85" xfId="0" applyFont="1" applyFill="1" applyBorder="1" applyAlignment="1" applyProtection="1">
      <alignment horizontal="center" vertical="center"/>
      <protection/>
    </xf>
    <xf numFmtId="0" fontId="1" fillId="20" borderId="85" xfId="0" applyFont="1" applyFill="1" applyBorder="1" applyAlignment="1" applyProtection="1">
      <alignment horizontal="center" vertical="center"/>
      <protection/>
    </xf>
    <xf numFmtId="0" fontId="1" fillId="20" borderId="84" xfId="0" applyFont="1" applyFill="1" applyBorder="1" applyAlignment="1" applyProtection="1">
      <alignment horizontal="center" vertical="center"/>
      <protection/>
    </xf>
    <xf numFmtId="0" fontId="1" fillId="20" borderId="86" xfId="0" applyFont="1" applyFill="1" applyBorder="1" applyAlignment="1" applyProtection="1">
      <alignment horizontal="center" vertical="center"/>
      <protection/>
    </xf>
    <xf numFmtId="0" fontId="2" fillId="20" borderId="80" xfId="0" applyFont="1" applyFill="1" applyBorder="1" applyAlignment="1" applyProtection="1">
      <alignment horizontal="center" vertical="center"/>
      <protection/>
    </xf>
    <xf numFmtId="0" fontId="2" fillId="20" borderId="81" xfId="0" applyFont="1" applyFill="1" applyBorder="1" applyAlignment="1" applyProtection="1">
      <alignment horizontal="center" vertical="center"/>
      <protection/>
    </xf>
    <xf numFmtId="0" fontId="2" fillId="20" borderId="82" xfId="0" applyFont="1" applyFill="1" applyBorder="1" applyAlignment="1" applyProtection="1">
      <alignment horizontal="center" vertical="center"/>
      <protection/>
    </xf>
    <xf numFmtId="0" fontId="2" fillId="20" borderId="87" xfId="0" applyFont="1" applyFill="1" applyBorder="1" applyAlignment="1" applyProtection="1">
      <alignment horizontal="center" vertical="center"/>
      <protection/>
    </xf>
    <xf numFmtId="0" fontId="2" fillId="20" borderId="88" xfId="0" applyFont="1" applyFill="1" applyBorder="1" applyAlignment="1" applyProtection="1">
      <alignment horizontal="center" vertical="center"/>
      <protection/>
    </xf>
    <xf numFmtId="0" fontId="2" fillId="4" borderId="80" xfId="0" applyFont="1" applyFill="1" applyBorder="1" applyAlignment="1" applyProtection="1">
      <alignment horizontal="center" vertical="center"/>
      <protection/>
    </xf>
    <xf numFmtId="0" fontId="2" fillId="24" borderId="80" xfId="0" applyFont="1" applyFill="1" applyBorder="1" applyAlignment="1" applyProtection="1">
      <alignment horizontal="center" vertical="center"/>
      <protection/>
    </xf>
    <xf numFmtId="0" fontId="2" fillId="20" borderId="71" xfId="0" applyFont="1" applyFill="1" applyBorder="1" applyAlignment="1" applyProtection="1">
      <alignment horizontal="center" vertical="center"/>
      <protection/>
    </xf>
    <xf numFmtId="0" fontId="2" fillId="20" borderId="89" xfId="0" applyFont="1" applyFill="1" applyBorder="1" applyAlignment="1" applyProtection="1">
      <alignment horizontal="center" vertical="center"/>
      <protection/>
    </xf>
    <xf numFmtId="0" fontId="0" fillId="20" borderId="79" xfId="0" applyFont="1" applyFill="1" applyBorder="1" applyAlignment="1" applyProtection="1">
      <alignment horizontal="center" vertical="center"/>
      <protection/>
    </xf>
    <xf numFmtId="0" fontId="1" fillId="20" borderId="90" xfId="0" applyFont="1" applyFill="1" applyBorder="1" applyAlignment="1" applyProtection="1">
      <alignment horizontal="center" vertical="center"/>
      <protection/>
    </xf>
    <xf numFmtId="0" fontId="0" fillId="20" borderId="91" xfId="0" applyFont="1" applyFill="1" applyBorder="1" applyAlignment="1" applyProtection="1">
      <alignment horizontal="center" vertical="center"/>
      <protection/>
    </xf>
    <xf numFmtId="0" fontId="0" fillId="20" borderId="92" xfId="0" applyFont="1" applyFill="1" applyBorder="1" applyAlignment="1" applyProtection="1">
      <alignment horizontal="center" vertical="center"/>
      <protection/>
    </xf>
    <xf numFmtId="0" fontId="0" fillId="20" borderId="93" xfId="0" applyFont="1" applyFill="1" applyBorder="1" applyAlignment="1" applyProtection="1">
      <alignment horizontal="center" vertical="center"/>
      <protection/>
    </xf>
    <xf numFmtId="0" fontId="1" fillId="20" borderId="93" xfId="0" applyFont="1" applyFill="1" applyBorder="1" applyAlignment="1" applyProtection="1">
      <alignment horizontal="center" vertical="center"/>
      <protection/>
    </xf>
    <xf numFmtId="0" fontId="1" fillId="20" borderId="92" xfId="0" applyFont="1" applyFill="1" applyBorder="1" applyAlignment="1" applyProtection="1">
      <alignment horizontal="center" vertical="center"/>
      <protection/>
    </xf>
    <xf numFmtId="0" fontId="1" fillId="20" borderId="94" xfId="0" applyFont="1" applyFill="1" applyBorder="1" applyAlignment="1" applyProtection="1">
      <alignment horizontal="center" vertical="center"/>
      <protection/>
    </xf>
    <xf numFmtId="0" fontId="2" fillId="4" borderId="79" xfId="0" applyFont="1" applyFill="1" applyBorder="1" applyAlignment="1" applyProtection="1">
      <alignment horizontal="center" vertical="center"/>
      <protection/>
    </xf>
    <xf numFmtId="0" fontId="2" fillId="4" borderId="89" xfId="0" applyFont="1" applyFill="1" applyBorder="1" applyAlignment="1" applyProtection="1">
      <alignment horizontal="center" vertical="center"/>
      <protection/>
    </xf>
    <xf numFmtId="0" fontId="2" fillId="20" borderId="90" xfId="0" applyFont="1" applyFill="1" applyBorder="1" applyAlignment="1" applyProtection="1">
      <alignment horizontal="center" vertical="center"/>
      <protection/>
    </xf>
    <xf numFmtId="0" fontId="2" fillId="20" borderId="9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0" fillId="22" borderId="7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30" fillId="22" borderId="67" xfId="0" applyFont="1" applyFill="1" applyBorder="1" applyAlignment="1" applyProtection="1">
      <alignment horizontal="center" vertical="center" wrapText="1"/>
      <protection/>
    </xf>
    <xf numFmtId="2" fontId="4" fillId="0" borderId="37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4" fillId="21" borderId="12" xfId="0" applyFont="1" applyFill="1" applyBorder="1" applyAlignment="1">
      <alignment horizontal="center" vertical="center"/>
    </xf>
    <xf numFmtId="0" fontId="2" fillId="0" borderId="97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left" vertical="center"/>
      <protection/>
    </xf>
    <xf numFmtId="0" fontId="0" fillId="0" borderId="99" xfId="0" applyFill="1" applyBorder="1" applyAlignment="1">
      <alignment horizontal="center" vertical="center"/>
    </xf>
    <xf numFmtId="0" fontId="0" fillId="21" borderId="17" xfId="0" applyFont="1" applyFill="1" applyBorder="1" applyAlignment="1" applyProtection="1">
      <alignment horizontal="center" vertical="center" wrapText="1"/>
      <protection locked="0"/>
    </xf>
    <xf numFmtId="0" fontId="1" fillId="21" borderId="17" xfId="0" applyFont="1" applyFill="1" applyBorder="1" applyAlignment="1" applyProtection="1">
      <alignment horizontal="center" vertical="center" wrapText="1"/>
      <protection locked="0"/>
    </xf>
    <xf numFmtId="0" fontId="0" fillId="21" borderId="18" xfId="0" applyFont="1" applyFill="1" applyBorder="1" applyAlignment="1" applyProtection="1">
      <alignment horizontal="center" vertical="center" wrapText="1"/>
      <protection locked="0"/>
    </xf>
    <xf numFmtId="0" fontId="1" fillId="21" borderId="18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4" fillId="7" borderId="100" xfId="0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7" borderId="101" xfId="0" applyFont="1" applyFill="1" applyBorder="1" applyAlignment="1" applyProtection="1">
      <alignment vertical="center" wrapText="1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21" borderId="70" xfId="0" applyFont="1" applyFill="1" applyBorder="1" applyAlignment="1" applyProtection="1">
      <alignment horizontal="center" vertical="center"/>
      <protection locked="0"/>
    </xf>
    <xf numFmtId="0" fontId="2" fillId="21" borderId="71" xfId="0" applyFont="1" applyFill="1" applyBorder="1" applyAlignment="1" applyProtection="1">
      <alignment horizontal="center" vertical="center"/>
      <protection locked="0"/>
    </xf>
    <xf numFmtId="0" fontId="2" fillId="21" borderId="73" xfId="0" applyFont="1" applyFill="1" applyBorder="1" applyAlignment="1" applyProtection="1">
      <alignment horizontal="center" vertical="center"/>
      <protection locked="0"/>
    </xf>
    <xf numFmtId="0" fontId="2" fillId="21" borderId="79" xfId="0" applyFont="1" applyFill="1" applyBorder="1" applyAlignment="1" applyProtection="1">
      <alignment horizontal="center" vertical="center"/>
      <protection locked="0"/>
    </xf>
    <xf numFmtId="0" fontId="2" fillId="21" borderId="76" xfId="0" applyFont="1" applyFill="1" applyBorder="1" applyAlignment="1" applyProtection="1">
      <alignment horizontal="center" vertical="center"/>
      <protection locked="0"/>
    </xf>
    <xf numFmtId="0" fontId="2" fillId="21" borderId="89" xfId="0" applyFont="1" applyFill="1" applyBorder="1" applyAlignment="1" applyProtection="1">
      <alignment horizontal="center" vertical="center"/>
      <protection locked="0"/>
    </xf>
    <xf numFmtId="0" fontId="5" fillId="21" borderId="76" xfId="0" applyFont="1" applyFill="1" applyBorder="1" applyAlignment="1" applyProtection="1">
      <alignment horizontal="center" vertical="center"/>
      <protection locked="0"/>
    </xf>
    <xf numFmtId="0" fontId="5" fillId="21" borderId="89" xfId="0" applyFont="1" applyFill="1" applyBorder="1" applyAlignment="1" applyProtection="1">
      <alignment horizontal="center" vertical="center"/>
      <protection locked="0"/>
    </xf>
    <xf numFmtId="0" fontId="5" fillId="21" borderId="70" xfId="0" applyFont="1" applyFill="1" applyBorder="1" applyAlignment="1" applyProtection="1">
      <alignment horizontal="center" vertical="center"/>
      <protection locked="0"/>
    </xf>
    <xf numFmtId="0" fontId="5" fillId="21" borderId="71" xfId="0" applyFont="1" applyFill="1" applyBorder="1" applyAlignment="1" applyProtection="1">
      <alignment horizontal="center" vertical="center"/>
      <protection locked="0"/>
    </xf>
    <xf numFmtId="0" fontId="5" fillId="21" borderId="73" xfId="0" applyFont="1" applyFill="1" applyBorder="1" applyAlignment="1" applyProtection="1">
      <alignment horizontal="center" vertical="center"/>
      <protection locked="0"/>
    </xf>
    <xf numFmtId="0" fontId="5" fillId="21" borderId="79" xfId="0" applyFont="1" applyFill="1" applyBorder="1" applyAlignment="1" applyProtection="1">
      <alignment horizontal="center" vertical="center"/>
      <protection locked="0"/>
    </xf>
    <xf numFmtId="0" fontId="5" fillId="21" borderId="77" xfId="0" applyFont="1" applyFill="1" applyBorder="1" applyAlignment="1" applyProtection="1">
      <alignment horizontal="center" vertical="center"/>
      <protection locked="0"/>
    </xf>
    <xf numFmtId="0" fontId="5" fillId="21" borderId="102" xfId="0" applyFont="1" applyFill="1" applyBorder="1" applyAlignment="1" applyProtection="1">
      <alignment horizontal="center" vertical="center"/>
      <protection locked="0"/>
    </xf>
    <xf numFmtId="0" fontId="5" fillId="21" borderId="74" xfId="0" applyFont="1" applyFill="1" applyBorder="1" applyAlignment="1" applyProtection="1">
      <alignment horizontal="center" vertical="center"/>
      <protection locked="0"/>
    </xf>
    <xf numFmtId="0" fontId="5" fillId="21" borderId="97" xfId="0" applyFont="1" applyFill="1" applyBorder="1" applyAlignment="1" applyProtection="1">
      <alignment horizontal="center" vertical="center"/>
      <protection locked="0"/>
    </xf>
    <xf numFmtId="0" fontId="2" fillId="0" borderId="103" xfId="0" applyFont="1" applyBorder="1" applyAlignment="1" applyProtection="1">
      <alignment horizontal="center" vertical="center"/>
      <protection/>
    </xf>
    <xf numFmtId="0" fontId="2" fillId="21" borderId="103" xfId="0" applyFont="1" applyFill="1" applyBorder="1" applyAlignment="1" applyProtection="1">
      <alignment horizontal="center" vertical="center"/>
      <protection locked="0"/>
    </xf>
    <xf numFmtId="0" fontId="2" fillId="21" borderId="10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05" xfId="0" applyFont="1" applyBorder="1" applyAlignment="1" applyProtection="1">
      <alignment vertical="top" wrapText="1"/>
      <protection/>
    </xf>
    <xf numFmtId="0" fontId="5" fillId="21" borderId="102" xfId="0" applyFont="1" applyFill="1" applyBorder="1" applyAlignment="1" applyProtection="1" quotePrefix="1">
      <alignment horizontal="center" vertical="center"/>
      <protection locked="0"/>
    </xf>
    <xf numFmtId="0" fontId="5" fillId="21" borderId="78" xfId="0" applyFont="1" applyFill="1" applyBorder="1" applyAlignment="1" applyProtection="1">
      <alignment horizontal="center" vertical="center"/>
      <protection locked="0"/>
    </xf>
    <xf numFmtId="0" fontId="5" fillId="21" borderId="95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justify" vertical="center" wrapText="1"/>
      <protection/>
    </xf>
    <xf numFmtId="0" fontId="2" fillId="21" borderId="78" xfId="0" applyFont="1" applyFill="1" applyBorder="1" applyAlignment="1" applyProtection="1">
      <alignment horizontal="center" vertical="center"/>
      <protection locked="0"/>
    </xf>
    <xf numFmtId="0" fontId="2" fillId="21" borderId="9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41" xfId="0" applyBorder="1" applyAlignment="1">
      <alignment horizontal="centerContinuous" vertical="center"/>
    </xf>
    <xf numFmtId="0" fontId="0" fillId="0" borderId="106" xfId="0" applyBorder="1" applyAlignment="1">
      <alignment horizontal="centerContinuous" vertical="center"/>
    </xf>
    <xf numFmtId="0" fontId="41" fillId="0" borderId="81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42" fillId="0" borderId="81" xfId="0" applyFont="1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33" xfId="0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0" fillId="0" borderId="107" xfId="0" applyBorder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5" fillId="21" borderId="100" xfId="0" applyFont="1" applyFill="1" applyBorder="1" applyAlignment="1" applyProtection="1">
      <alignment horizontal="center" vertical="center"/>
      <protection locked="0"/>
    </xf>
    <xf numFmtId="0" fontId="5" fillId="21" borderId="108" xfId="0" applyFont="1" applyFill="1" applyBorder="1" applyAlignment="1" applyProtection="1">
      <alignment horizontal="center" vertical="center"/>
      <protection locked="0"/>
    </xf>
    <xf numFmtId="0" fontId="31" fillId="21" borderId="100" xfId="0" applyFont="1" applyFill="1" applyBorder="1" applyAlignment="1" applyProtection="1">
      <alignment horizontal="center" vertical="center"/>
      <protection locked="0"/>
    </xf>
    <xf numFmtId="0" fontId="1" fillId="21" borderId="70" xfId="0" applyFont="1" applyFill="1" applyBorder="1" applyAlignment="1" applyProtection="1">
      <alignment horizontal="center" vertical="center"/>
      <protection locked="0"/>
    </xf>
    <xf numFmtId="0" fontId="1" fillId="21" borderId="71" xfId="0" applyFont="1" applyFill="1" applyBorder="1" applyAlignment="1" applyProtection="1">
      <alignment horizontal="center" vertical="center"/>
      <protection locked="0"/>
    </xf>
    <xf numFmtId="0" fontId="1" fillId="21" borderId="73" xfId="0" applyFont="1" applyFill="1" applyBorder="1" applyAlignment="1" applyProtection="1">
      <alignment horizontal="center" vertical="center"/>
      <protection locked="0"/>
    </xf>
    <xf numFmtId="0" fontId="1" fillId="21" borderId="79" xfId="0" applyFont="1" applyFill="1" applyBorder="1" applyAlignment="1" applyProtection="1">
      <alignment horizontal="center" vertical="center"/>
      <protection locked="0"/>
    </xf>
    <xf numFmtId="0" fontId="0" fillId="21" borderId="76" xfId="0" applyFont="1" applyFill="1" applyBorder="1" applyAlignment="1" applyProtection="1">
      <alignment horizontal="center" vertical="center"/>
      <protection locked="0"/>
    </xf>
    <xf numFmtId="0" fontId="0" fillId="21" borderId="89" xfId="0" applyFont="1" applyFill="1" applyBorder="1" applyAlignment="1" applyProtection="1">
      <alignment horizontal="center" vertical="center"/>
      <protection locked="0"/>
    </xf>
    <xf numFmtId="0" fontId="0" fillId="21" borderId="70" xfId="0" applyFont="1" applyFill="1" applyBorder="1" applyAlignment="1" applyProtection="1">
      <alignment horizontal="center" vertical="center"/>
      <protection locked="0"/>
    </xf>
    <xf numFmtId="0" fontId="0" fillId="21" borderId="71" xfId="0" applyFont="1" applyFill="1" applyBorder="1" applyAlignment="1" applyProtection="1">
      <alignment horizontal="center" vertical="center"/>
      <protection locked="0"/>
    </xf>
    <xf numFmtId="0" fontId="0" fillId="21" borderId="73" xfId="0" applyFont="1" applyFill="1" applyBorder="1" applyAlignment="1" applyProtection="1">
      <alignment horizontal="center" vertical="center"/>
      <protection locked="0"/>
    </xf>
    <xf numFmtId="0" fontId="0" fillId="21" borderId="79" xfId="0" applyFont="1" applyFill="1" applyBorder="1" applyAlignment="1" applyProtection="1">
      <alignment horizontal="center" vertical="center"/>
      <protection locked="0"/>
    </xf>
    <xf numFmtId="0" fontId="0" fillId="21" borderId="77" xfId="0" applyFont="1" applyFill="1" applyBorder="1" applyAlignment="1" applyProtection="1">
      <alignment horizontal="center" vertical="center"/>
      <protection locked="0"/>
    </xf>
    <xf numFmtId="0" fontId="0" fillId="21" borderId="102" xfId="0" applyFont="1" applyFill="1" applyBorder="1" applyAlignment="1" applyProtection="1">
      <alignment horizontal="center" vertical="center"/>
      <protection locked="0"/>
    </xf>
    <xf numFmtId="0" fontId="0" fillId="21" borderId="75" xfId="0" applyFont="1" applyFill="1" applyBorder="1" applyAlignment="1" applyProtection="1">
      <alignment horizontal="center" vertical="center"/>
      <protection locked="0"/>
    </xf>
    <xf numFmtId="0" fontId="0" fillId="21" borderId="92" xfId="0" applyFont="1" applyFill="1" applyBorder="1" applyAlignment="1" applyProtection="1">
      <alignment horizontal="center" vertical="center"/>
      <protection locked="0"/>
    </xf>
    <xf numFmtId="0" fontId="0" fillId="21" borderId="74" xfId="0" applyFont="1" applyFill="1" applyBorder="1" applyAlignment="1" applyProtection="1">
      <alignment horizontal="center" vertical="center"/>
      <protection locked="0"/>
    </xf>
    <xf numFmtId="0" fontId="0" fillId="21" borderId="97" xfId="0" applyFont="1" applyFill="1" applyBorder="1" applyAlignment="1" applyProtection="1">
      <alignment horizontal="center" vertical="center"/>
      <protection locked="0"/>
    </xf>
    <xf numFmtId="0" fontId="1" fillId="21" borderId="76" xfId="0" applyFont="1" applyFill="1" applyBorder="1" applyAlignment="1" applyProtection="1">
      <alignment horizontal="center" vertical="center"/>
      <protection locked="0"/>
    </xf>
    <xf numFmtId="0" fontId="1" fillId="21" borderId="89" xfId="0" applyFont="1" applyFill="1" applyBorder="1" applyAlignment="1" applyProtection="1">
      <alignment horizontal="center" vertical="center"/>
      <protection locked="0"/>
    </xf>
    <xf numFmtId="0" fontId="0" fillId="21" borderId="109" xfId="0" applyFont="1" applyFill="1" applyBorder="1" applyAlignment="1" applyProtection="1">
      <alignment horizontal="center" vertical="center"/>
      <protection locked="0"/>
    </xf>
    <xf numFmtId="0" fontId="0" fillId="21" borderId="110" xfId="0" applyFont="1" applyFill="1" applyBorder="1" applyAlignment="1" applyProtection="1">
      <alignment horizontal="center" vertical="center"/>
      <protection locked="0"/>
    </xf>
    <xf numFmtId="0" fontId="0" fillId="21" borderId="111" xfId="0" applyFont="1" applyFill="1" applyBorder="1" applyAlignment="1" applyProtection="1">
      <alignment horizontal="center" vertical="center"/>
      <protection locked="0"/>
    </xf>
    <xf numFmtId="0" fontId="0" fillId="21" borderId="112" xfId="0" applyFont="1" applyFill="1" applyBorder="1" applyAlignment="1" applyProtection="1">
      <alignment horizontal="center" vertical="center"/>
      <protection locked="0"/>
    </xf>
    <xf numFmtId="0" fontId="0" fillId="21" borderId="113" xfId="0" applyFont="1" applyFill="1" applyBorder="1" applyAlignment="1" applyProtection="1">
      <alignment horizontal="center" vertical="center"/>
      <protection locked="0"/>
    </xf>
    <xf numFmtId="0" fontId="0" fillId="21" borderId="114" xfId="0" applyFont="1" applyFill="1" applyBorder="1" applyAlignment="1" applyProtection="1">
      <alignment horizontal="center" vertical="center"/>
      <protection locked="0"/>
    </xf>
    <xf numFmtId="0" fontId="0" fillId="21" borderId="115" xfId="0" applyFont="1" applyFill="1" applyBorder="1" applyAlignment="1" applyProtection="1">
      <alignment horizontal="center" vertical="center"/>
      <protection locked="0"/>
    </xf>
    <xf numFmtId="0" fontId="0" fillId="21" borderId="116" xfId="0" applyFont="1" applyFill="1" applyBorder="1" applyAlignment="1" applyProtection="1">
      <alignment horizontal="center" vertical="center"/>
      <protection locked="0"/>
    </xf>
    <xf numFmtId="0" fontId="0" fillId="21" borderId="117" xfId="0" applyFont="1" applyFill="1" applyBorder="1" applyAlignment="1" applyProtection="1">
      <alignment horizontal="center" vertical="center"/>
      <protection locked="0"/>
    </xf>
    <xf numFmtId="0" fontId="1" fillId="21" borderId="115" xfId="0" applyFont="1" applyFill="1" applyBorder="1" applyAlignment="1" applyProtection="1">
      <alignment horizontal="center" vertical="center"/>
      <protection locked="0"/>
    </xf>
    <xf numFmtId="0" fontId="1" fillId="21" borderId="116" xfId="0" applyFont="1" applyFill="1" applyBorder="1" applyAlignment="1" applyProtection="1">
      <alignment horizontal="center" vertical="center"/>
      <protection locked="0"/>
    </xf>
    <xf numFmtId="0" fontId="1" fillId="21" borderId="117" xfId="0" applyFont="1" applyFill="1" applyBorder="1" applyAlignment="1" applyProtection="1">
      <alignment horizontal="center" vertical="center"/>
      <protection locked="0"/>
    </xf>
    <xf numFmtId="0" fontId="1" fillId="21" borderId="112" xfId="0" applyFont="1" applyFill="1" applyBorder="1" applyAlignment="1" applyProtection="1">
      <alignment horizontal="center" vertical="center"/>
      <protection locked="0"/>
    </xf>
    <xf numFmtId="0" fontId="1" fillId="21" borderId="113" xfId="0" applyFont="1" applyFill="1" applyBorder="1" applyAlignment="1" applyProtection="1">
      <alignment horizontal="center" vertical="center"/>
      <protection locked="0"/>
    </xf>
    <xf numFmtId="0" fontId="1" fillId="21" borderId="114" xfId="0" applyFont="1" applyFill="1" applyBorder="1" applyAlignment="1" applyProtection="1">
      <alignment horizontal="center" vertical="center"/>
      <protection locked="0"/>
    </xf>
    <xf numFmtId="0" fontId="1" fillId="21" borderId="118" xfId="0" applyFont="1" applyFill="1" applyBorder="1" applyAlignment="1" applyProtection="1">
      <alignment horizontal="center" vertical="center"/>
      <protection locked="0"/>
    </xf>
    <xf numFmtId="0" fontId="1" fillId="21" borderId="119" xfId="0" applyFont="1" applyFill="1" applyBorder="1" applyAlignment="1" applyProtection="1">
      <alignment horizontal="center" vertical="center"/>
      <protection locked="0"/>
    </xf>
    <xf numFmtId="0" fontId="1" fillId="21" borderId="120" xfId="0" applyFont="1" applyFill="1" applyBorder="1" applyAlignment="1" applyProtection="1">
      <alignment horizontal="center" vertical="center"/>
      <protection locked="0"/>
    </xf>
    <xf numFmtId="0" fontId="1" fillId="21" borderId="94" xfId="0" applyFont="1" applyFill="1" applyBorder="1" applyAlignment="1" applyProtection="1">
      <alignment horizontal="center" vertical="center"/>
      <protection locked="0"/>
    </xf>
    <xf numFmtId="0" fontId="1" fillId="21" borderId="103" xfId="0" applyFont="1" applyFill="1" applyBorder="1" applyAlignment="1" applyProtection="1">
      <alignment horizontal="center" vertical="center"/>
      <protection locked="0"/>
    </xf>
    <xf numFmtId="0" fontId="1" fillId="21" borderId="104" xfId="0" applyFont="1" applyFill="1" applyBorder="1" applyAlignment="1" applyProtection="1">
      <alignment horizontal="center" vertical="center"/>
      <protection locked="0"/>
    </xf>
    <xf numFmtId="0" fontId="2" fillId="21" borderId="72" xfId="0" applyFont="1" applyFill="1" applyBorder="1" applyAlignment="1" applyProtection="1">
      <alignment horizontal="center" vertical="center"/>
      <protection locked="0"/>
    </xf>
    <xf numFmtId="0" fontId="2" fillId="21" borderId="90" xfId="0" applyFont="1" applyFill="1" applyBorder="1" applyAlignment="1" applyProtection="1">
      <alignment horizontal="center" vertical="center"/>
      <protection locked="0"/>
    </xf>
    <xf numFmtId="0" fontId="2" fillId="21" borderId="75" xfId="0" applyFont="1" applyFill="1" applyBorder="1" applyAlignment="1" applyProtection="1">
      <alignment horizontal="center" vertical="center"/>
      <protection locked="0"/>
    </xf>
    <xf numFmtId="0" fontId="2" fillId="21" borderId="92" xfId="0" applyFont="1" applyFill="1" applyBorder="1" applyAlignment="1" applyProtection="1">
      <alignment horizontal="center" vertical="center"/>
      <protection locked="0"/>
    </xf>
    <xf numFmtId="0" fontId="2" fillId="21" borderId="74" xfId="0" applyFont="1" applyFill="1" applyBorder="1" applyAlignment="1" applyProtection="1">
      <alignment horizontal="center" vertical="center"/>
      <protection locked="0"/>
    </xf>
    <xf numFmtId="0" fontId="2" fillId="21" borderId="97" xfId="0" applyFont="1" applyFill="1" applyBorder="1" applyAlignment="1" applyProtection="1">
      <alignment horizontal="center" vertical="center"/>
      <protection locked="0"/>
    </xf>
    <xf numFmtId="0" fontId="4" fillId="21" borderId="76" xfId="0" applyFont="1" applyFill="1" applyBorder="1" applyAlignment="1" applyProtection="1">
      <alignment horizontal="center" vertical="center"/>
      <protection locked="0"/>
    </xf>
    <xf numFmtId="0" fontId="4" fillId="21" borderId="89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4" fillId="21" borderId="71" xfId="0" applyFont="1" applyFill="1" applyBorder="1" applyAlignment="1" applyProtection="1">
      <alignment horizontal="center" vertical="center"/>
      <protection locked="0"/>
    </xf>
    <xf numFmtId="0" fontId="4" fillId="21" borderId="73" xfId="0" applyFont="1" applyFill="1" applyBorder="1" applyAlignment="1" applyProtection="1">
      <alignment horizontal="center" vertical="center"/>
      <protection locked="0"/>
    </xf>
    <xf numFmtId="0" fontId="4" fillId="21" borderId="79" xfId="0" applyFont="1" applyFill="1" applyBorder="1" applyAlignment="1" applyProtection="1">
      <alignment horizontal="center" vertical="center"/>
      <protection locked="0"/>
    </xf>
    <xf numFmtId="0" fontId="0" fillId="21" borderId="121" xfId="0" applyFont="1" applyFill="1" applyBorder="1" applyAlignment="1" applyProtection="1">
      <alignment horizontal="center" vertical="center"/>
      <protection locked="0"/>
    </xf>
    <xf numFmtId="0" fontId="0" fillId="21" borderId="122" xfId="0" applyFont="1" applyFill="1" applyBorder="1" applyAlignment="1" applyProtection="1">
      <alignment horizontal="center" vertical="center"/>
      <protection locked="0"/>
    </xf>
    <xf numFmtId="0" fontId="0" fillId="21" borderId="123" xfId="0" applyFont="1" applyFill="1" applyBorder="1" applyAlignment="1" applyProtection="1">
      <alignment horizontal="center" vertical="center"/>
      <protection locked="0"/>
    </xf>
    <xf numFmtId="0" fontId="5" fillId="21" borderId="124" xfId="0" applyFont="1" applyFill="1" applyBorder="1" applyAlignment="1" applyProtection="1">
      <alignment horizontal="center" vertical="center"/>
      <protection locked="0"/>
    </xf>
    <xf numFmtId="0" fontId="5" fillId="21" borderId="93" xfId="0" applyFont="1" applyFill="1" applyBorder="1" applyAlignment="1" applyProtection="1">
      <alignment horizontal="center" vertical="center"/>
      <protection locked="0"/>
    </xf>
    <xf numFmtId="0" fontId="5" fillId="21" borderId="1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2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2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8" fillId="0" borderId="128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" fillId="0" borderId="105" xfId="0" applyFont="1" applyBorder="1" applyAlignment="1" applyProtection="1">
      <alignment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1" fillId="0" borderId="129" xfId="0" applyFont="1" applyBorder="1" applyAlignment="1" applyProtection="1">
      <alignment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2" fillId="0" borderId="102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8" fillId="0" borderId="129" xfId="0" applyFont="1" applyBorder="1" applyAlignment="1" applyProtection="1">
      <alignment vertical="center"/>
      <protection/>
    </xf>
    <xf numFmtId="0" fontId="1" fillId="0" borderId="128" xfId="0" applyFont="1" applyBorder="1" applyAlignment="1" applyProtection="1">
      <alignment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8" fillId="0" borderId="130" xfId="0" applyFont="1" applyBorder="1" applyAlignment="1" applyProtection="1">
      <alignment vertical="center"/>
      <protection/>
    </xf>
    <xf numFmtId="0" fontId="8" fillId="0" borderId="131" xfId="0" applyFont="1" applyBorder="1" applyAlignment="1" applyProtection="1">
      <alignment vertical="center"/>
      <protection/>
    </xf>
    <xf numFmtId="0" fontId="8" fillId="0" borderId="132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 wrapText="1"/>
      <protection/>
    </xf>
    <xf numFmtId="0" fontId="8" fillId="0" borderId="133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8" fillId="0" borderId="126" xfId="0" applyFont="1" applyBorder="1" applyAlignment="1" applyProtection="1">
      <alignment vertical="top"/>
      <protection/>
    </xf>
    <xf numFmtId="0" fontId="8" fillId="0" borderId="66" xfId="0" applyFont="1" applyBorder="1" applyAlignment="1" applyProtection="1">
      <alignment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8" fillId="0" borderId="134" xfId="0" applyFont="1" applyBorder="1" applyAlignment="1" applyProtection="1">
      <alignment vertical="center"/>
      <protection/>
    </xf>
    <xf numFmtId="0" fontId="8" fillId="0" borderId="135" xfId="0" applyFont="1" applyBorder="1" applyAlignment="1" applyProtection="1">
      <alignment vertical="center"/>
      <protection/>
    </xf>
    <xf numFmtId="0" fontId="30" fillId="0" borderId="77" xfId="0" applyFont="1" applyBorder="1" applyAlignment="1" applyProtection="1">
      <alignment vertical="center" wrapText="1"/>
      <protection/>
    </xf>
    <xf numFmtId="0" fontId="30" fillId="0" borderId="64" xfId="0" applyFont="1" applyBorder="1" applyAlignment="1" applyProtection="1">
      <alignment horizontal="center" vertical="center" wrapText="1"/>
      <protection/>
    </xf>
    <xf numFmtId="0" fontId="30" fillId="0" borderId="10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 wrapText="1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8" fillId="0" borderId="136" xfId="0" applyFont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vertical="center" wrapText="1"/>
      <protection/>
    </xf>
    <xf numFmtId="0" fontId="8" fillId="0" borderId="137" xfId="0" applyFont="1" applyBorder="1" applyAlignment="1" applyProtection="1">
      <alignment vertical="center" wrapText="1"/>
      <protection/>
    </xf>
    <xf numFmtId="0" fontId="8" fillId="0" borderId="138" xfId="0" applyFont="1" applyBorder="1" applyAlignment="1" applyProtection="1">
      <alignment vertical="center" wrapText="1"/>
      <protection/>
    </xf>
    <xf numFmtId="0" fontId="8" fillId="0" borderId="139" xfId="0" applyFont="1" applyBorder="1" applyAlignment="1" applyProtection="1">
      <alignment vertical="center"/>
      <protection/>
    </xf>
    <xf numFmtId="0" fontId="8" fillId="0" borderId="140" xfId="0" applyFont="1" applyBorder="1" applyAlignment="1" applyProtection="1">
      <alignment vertical="center" wrapText="1"/>
      <protection/>
    </xf>
    <xf numFmtId="0" fontId="8" fillId="0" borderId="141" xfId="0" applyFont="1" applyBorder="1" applyAlignment="1" applyProtection="1">
      <alignment vertical="center"/>
      <protection/>
    </xf>
    <xf numFmtId="0" fontId="8" fillId="0" borderId="142" xfId="0" applyFont="1" applyBorder="1" applyAlignment="1" applyProtection="1">
      <alignment vertical="center" wrapText="1"/>
      <protection/>
    </xf>
    <xf numFmtId="0" fontId="8" fillId="0" borderId="143" xfId="0" applyFont="1" applyBorder="1" applyAlignment="1" applyProtection="1">
      <alignment vertical="center"/>
      <protection/>
    </xf>
    <xf numFmtId="0" fontId="30" fillId="0" borderId="14" xfId="0" applyFont="1" applyBorder="1" applyAlignment="1" applyProtection="1">
      <alignment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4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/>
      <protection hidden="1"/>
    </xf>
    <xf numFmtId="2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21" borderId="11" xfId="0" applyFont="1" applyFill="1" applyBorder="1" applyAlignment="1" applyProtection="1">
      <alignment horizontal="center" vertical="center" wrapText="1"/>
      <protection locked="0"/>
    </xf>
    <xf numFmtId="0" fontId="4" fillId="21" borderId="12" xfId="0" applyFont="1" applyFill="1" applyBorder="1" applyAlignment="1" applyProtection="1">
      <alignment horizontal="center" vertical="center" wrapText="1"/>
      <protection hidden="1" locked="0"/>
    </xf>
    <xf numFmtId="0" fontId="4" fillId="21" borderId="144" xfId="0" applyFont="1" applyFill="1" applyBorder="1" applyAlignment="1" applyProtection="1">
      <alignment horizontal="center" vertical="center" wrapText="1"/>
      <protection locked="0"/>
    </xf>
    <xf numFmtId="0" fontId="37" fillId="21" borderId="145" xfId="0" applyFont="1" applyFill="1" applyBorder="1" applyAlignment="1">
      <alignment horizontal="center" vertical="center"/>
    </xf>
    <xf numFmtId="0" fontId="3" fillId="21" borderId="13" xfId="0" applyFont="1" applyFill="1" applyBorder="1" applyAlignment="1" applyProtection="1">
      <alignment horizontal="center" vertical="center" wrapText="1"/>
      <protection locked="0"/>
    </xf>
    <xf numFmtId="0" fontId="3" fillId="21" borderId="15" xfId="0" applyFont="1" applyFill="1" applyBorder="1" applyAlignment="1" applyProtection="1">
      <alignment horizontal="center" vertical="center" wrapText="1"/>
      <protection locked="0"/>
    </xf>
    <xf numFmtId="0" fontId="3" fillId="21" borderId="10" xfId="0" applyFont="1" applyFill="1" applyBorder="1" applyAlignment="1" applyProtection="1">
      <alignment horizontal="center" vertical="center" wrapText="1"/>
      <protection locked="0"/>
    </xf>
    <xf numFmtId="0" fontId="3" fillId="21" borderId="11" xfId="0" applyFont="1" applyFill="1" applyBorder="1" applyAlignment="1" applyProtection="1">
      <alignment horizontal="center" vertical="center" wrapText="1"/>
      <protection locked="0"/>
    </xf>
    <xf numFmtId="0" fontId="4" fillId="21" borderId="10" xfId="0" applyFont="1" applyFill="1" applyBorder="1" applyAlignment="1" applyProtection="1">
      <alignment horizontal="center" vertical="center" wrapText="1"/>
      <protection hidden="1" locked="0"/>
    </xf>
    <xf numFmtId="0" fontId="3" fillId="21" borderId="29" xfId="0" applyFont="1" applyFill="1" applyBorder="1" applyAlignment="1" applyProtection="1">
      <alignment horizontal="center" vertical="center" wrapText="1"/>
      <protection locked="0"/>
    </xf>
    <xf numFmtId="0" fontId="3" fillId="21" borderId="19" xfId="0" applyFont="1" applyFill="1" applyBorder="1" applyAlignment="1" applyProtection="1">
      <alignment horizontal="center" vertical="center" wrapText="1"/>
      <protection locked="0"/>
    </xf>
    <xf numFmtId="0" fontId="3" fillId="21" borderId="0" xfId="0" applyFont="1" applyFill="1" applyAlignment="1" applyProtection="1">
      <alignment horizontal="center" vertical="center" wrapText="1"/>
      <protection locked="0"/>
    </xf>
    <xf numFmtId="0" fontId="0" fillId="21" borderId="27" xfId="0" applyFill="1" applyBorder="1" applyAlignment="1" applyProtection="1">
      <alignment horizontal="center" vertical="center" wrapText="1"/>
      <protection locked="0"/>
    </xf>
    <xf numFmtId="0" fontId="0" fillId="21" borderId="26" xfId="0" applyFill="1" applyBorder="1" applyAlignment="1" applyProtection="1">
      <alignment horizontal="center" vertical="center" wrapText="1"/>
      <protection locked="0"/>
    </xf>
    <xf numFmtId="0" fontId="10" fillId="21" borderId="30" xfId="0" applyFont="1" applyFill="1" applyBorder="1" applyAlignment="1" applyProtection="1">
      <alignment horizontal="center" vertical="center" wrapText="1"/>
      <protection locked="0"/>
    </xf>
    <xf numFmtId="0" fontId="3" fillId="21" borderId="40" xfId="0" applyFont="1" applyFill="1" applyBorder="1" applyAlignment="1" applyProtection="1">
      <alignment horizontal="center" vertical="center" wrapText="1"/>
      <protection locked="0"/>
    </xf>
    <xf numFmtId="0" fontId="0" fillId="21" borderId="23" xfId="0" applyFill="1" applyBorder="1" applyAlignment="1" applyProtection="1">
      <alignment horizontal="center" vertical="center" wrapText="1"/>
      <protection locked="0"/>
    </xf>
    <xf numFmtId="0" fontId="0" fillId="21" borderId="22" xfId="0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21" borderId="19" xfId="0" applyFont="1" applyFill="1" applyBorder="1" applyAlignment="1" applyProtection="1">
      <alignment horizontal="center" vertical="center" wrapText="1"/>
      <protection locked="0"/>
    </xf>
    <xf numFmtId="0" fontId="0" fillId="21" borderId="0" xfId="0" applyFill="1" applyAlignment="1" applyProtection="1">
      <alignment horizontal="center" vertical="center" wrapText="1"/>
      <protection locked="0"/>
    </xf>
    <xf numFmtId="0" fontId="0" fillId="21" borderId="13" xfId="0" applyFill="1" applyBorder="1" applyAlignment="1" applyProtection="1">
      <alignment horizontal="center" vertical="center" wrapText="1"/>
      <protection locked="0"/>
    </xf>
    <xf numFmtId="0" fontId="0" fillId="21" borderId="19" xfId="0" applyFill="1" applyBorder="1" applyAlignment="1" applyProtection="1">
      <alignment horizontal="center" vertical="center" wrapText="1"/>
      <protection locked="0"/>
    </xf>
    <xf numFmtId="0" fontId="0" fillId="21" borderId="15" xfId="0" applyFill="1" applyBorder="1" applyAlignment="1" applyProtection="1">
      <alignment horizontal="center" vertical="center" wrapText="1"/>
      <protection locked="0"/>
    </xf>
    <xf numFmtId="0" fontId="0" fillId="21" borderId="10" xfId="0" applyFill="1" applyBorder="1" applyAlignment="1" applyProtection="1">
      <alignment horizontal="center" vertical="center" wrapText="1"/>
      <protection locked="0"/>
    </xf>
    <xf numFmtId="0" fontId="0" fillId="21" borderId="11" xfId="0" applyFill="1" applyBorder="1" applyAlignment="1" applyProtection="1">
      <alignment horizontal="center" vertical="center" wrapText="1"/>
      <protection locked="0"/>
    </xf>
    <xf numFmtId="0" fontId="4" fillId="0" borderId="146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5" fillId="21" borderId="2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148" xfId="0" applyFont="1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15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4" xfId="0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0" fontId="0" fillId="0" borderId="129" xfId="0" applyBorder="1" applyAlignment="1" applyProtection="1">
      <alignment horizontal="center" vertical="top" wrapText="1"/>
      <protection/>
    </xf>
    <xf numFmtId="0" fontId="2" fillId="0" borderId="105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" fillId="0" borderId="100" xfId="0" applyFont="1" applyBorder="1" applyAlignment="1" applyProtection="1">
      <alignment horizontal="center" vertical="center"/>
      <protection/>
    </xf>
    <xf numFmtId="0" fontId="37" fillId="21" borderId="145" xfId="0" applyFont="1" applyFill="1" applyBorder="1" applyAlignment="1" applyProtection="1">
      <alignment horizontal="center" vertical="center"/>
      <protection/>
    </xf>
    <xf numFmtId="0" fontId="0" fillId="21" borderId="146" xfId="0" applyFill="1" applyBorder="1" applyAlignment="1" applyProtection="1">
      <alignment horizontal="center" vertical="center"/>
      <protection/>
    </xf>
    <xf numFmtId="0" fontId="0" fillId="21" borderId="147" xfId="0" applyFill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51" xfId="0" applyBorder="1" applyAlignment="1" applyProtection="1">
      <alignment horizontal="center" vertical="center" wrapText="1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05" xfId="0" applyBorder="1" applyAlignment="1" applyProtection="1">
      <alignment horizontal="center" vertical="center" wrapText="1"/>
      <protection/>
    </xf>
    <xf numFmtId="0" fontId="0" fillId="0" borderId="129" xfId="0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vertical="center" textRotation="90" wrapText="1"/>
      <protection/>
    </xf>
    <xf numFmtId="0" fontId="0" fillId="0" borderId="105" xfId="0" applyBorder="1" applyAlignment="1" applyProtection="1">
      <alignment horizontal="center" vertical="center" textRotation="90" wrapText="1"/>
      <protection/>
    </xf>
    <xf numFmtId="0" fontId="0" fillId="0" borderId="129" xfId="0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0" fillId="0" borderId="105" xfId="0" applyBorder="1" applyAlignment="1" applyProtection="1">
      <alignment vertical="top" wrapText="1"/>
      <protection/>
    </xf>
    <xf numFmtId="0" fontId="0" fillId="0" borderId="129" xfId="0" applyBorder="1" applyAlignment="1" applyProtection="1">
      <alignment vertical="top" wrapText="1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vertical="top"/>
      <protection/>
    </xf>
    <xf numFmtId="0" fontId="0" fillId="0" borderId="129" xfId="0" applyBorder="1" applyAlignment="1" applyProtection="1">
      <alignment vertical="top"/>
      <protection/>
    </xf>
    <xf numFmtId="0" fontId="4" fillId="0" borderId="75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4" fillId="0" borderId="15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25" borderId="30" xfId="0" applyFont="1" applyFill="1" applyBorder="1" applyAlignment="1" applyProtection="1">
      <alignment horizontal="center" vertical="center" wrapText="1"/>
      <protection/>
    </xf>
    <xf numFmtId="0" fontId="39" fillId="25" borderId="40" xfId="0" applyFont="1" applyFill="1" applyBorder="1" applyAlignment="1" applyProtection="1">
      <alignment horizontal="center" vertical="center" wrapText="1"/>
      <protection/>
    </xf>
    <xf numFmtId="0" fontId="39" fillId="25" borderId="29" xfId="0" applyFont="1" applyFill="1" applyBorder="1" applyAlignment="1" applyProtection="1">
      <alignment horizontal="center" vertical="center" wrapText="1"/>
      <protection/>
    </xf>
    <xf numFmtId="0" fontId="39" fillId="25" borderId="19" xfId="0" applyFont="1" applyFill="1" applyBorder="1" applyAlignment="1" applyProtection="1">
      <alignment horizontal="center" vertical="center" wrapText="1"/>
      <protection/>
    </xf>
    <xf numFmtId="0" fontId="39" fillId="25" borderId="0" xfId="0" applyFont="1" applyFill="1" applyAlignment="1" applyProtection="1">
      <alignment horizontal="center" vertical="center" wrapText="1"/>
      <protection/>
    </xf>
    <xf numFmtId="0" fontId="39" fillId="25" borderId="13" xfId="0" applyFont="1" applyFill="1" applyBorder="1" applyAlignment="1" applyProtection="1">
      <alignment horizontal="center" vertical="center" wrapText="1"/>
      <protection/>
    </xf>
    <xf numFmtId="0" fontId="39" fillId="25" borderId="15" xfId="0" applyFont="1" applyFill="1" applyBorder="1" applyAlignment="1" applyProtection="1">
      <alignment horizontal="center" vertical="center" wrapText="1"/>
      <protection/>
    </xf>
    <xf numFmtId="0" fontId="39" fillId="25" borderId="10" xfId="0" applyFont="1" applyFill="1" applyBorder="1" applyAlignment="1" applyProtection="1">
      <alignment horizontal="center" vertical="center" wrapText="1"/>
      <protection/>
    </xf>
    <xf numFmtId="0" fontId="39" fillId="25" borderId="11" xfId="0" applyFont="1" applyFill="1" applyBorder="1" applyAlignment="1" applyProtection="1">
      <alignment horizontal="center" vertical="center" wrapText="1"/>
      <protection/>
    </xf>
    <xf numFmtId="0" fontId="4" fillId="25" borderId="32" xfId="0" applyFont="1" applyFill="1" applyBorder="1" applyAlignment="1" applyProtection="1">
      <alignment horizontal="center" vertical="center" wrapText="1"/>
      <protection hidden="1"/>
    </xf>
    <xf numFmtId="0" fontId="0" fillId="25" borderId="31" xfId="0" applyFill="1" applyBorder="1" applyAlignment="1" applyProtection="1">
      <alignment horizontal="center" vertical="center" wrapText="1"/>
      <protection/>
    </xf>
    <xf numFmtId="0" fontId="37" fillId="4" borderId="145" xfId="0" applyFont="1" applyFill="1" applyBorder="1" applyAlignment="1">
      <alignment horizontal="center" vertical="center"/>
    </xf>
    <xf numFmtId="0" fontId="4" fillId="4" borderId="146" xfId="0" applyFont="1" applyFill="1" applyBorder="1" applyAlignment="1">
      <alignment horizontal="center" vertical="center"/>
    </xf>
    <xf numFmtId="0" fontId="4" fillId="4" borderId="147" xfId="0" applyFont="1" applyFill="1" applyBorder="1" applyAlignment="1">
      <alignment horizontal="center" vertical="center"/>
    </xf>
    <xf numFmtId="0" fontId="5" fillId="25" borderId="27" xfId="0" applyFont="1" applyFill="1" applyBorder="1" applyAlignment="1" applyProtection="1">
      <alignment horizontal="center" vertical="center" wrapText="1"/>
      <protection/>
    </xf>
    <xf numFmtId="0" fontId="0" fillId="25" borderId="38" xfId="0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37" fillId="4" borderId="145" xfId="0" applyFont="1" applyFill="1" applyBorder="1" applyAlignment="1" applyProtection="1">
      <alignment horizontal="center" vertical="center"/>
      <protection/>
    </xf>
    <xf numFmtId="0" fontId="0" fillId="4" borderId="146" xfId="0" applyFill="1" applyBorder="1" applyAlignment="1" applyProtection="1">
      <alignment horizontal="center" vertical="center"/>
      <protection/>
    </xf>
    <xf numFmtId="0" fontId="0" fillId="4" borderId="147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" fillId="21" borderId="73" xfId="0" applyFont="1" applyFill="1" applyBorder="1" applyAlignment="1" applyProtection="1">
      <alignment horizontal="center" vertical="center"/>
      <protection locked="0"/>
    </xf>
    <xf numFmtId="0" fontId="1" fillId="21" borderId="79" xfId="0" applyFont="1" applyFill="1" applyBorder="1" applyAlignment="1" applyProtection="1">
      <alignment horizontal="center" vertical="center"/>
      <protection locked="0"/>
    </xf>
    <xf numFmtId="0" fontId="2" fillId="0" borderId="154" xfId="0" applyFont="1" applyBorder="1" applyAlignment="1" applyProtection="1">
      <alignment horizontal="center" vertical="top" wrapText="1"/>
      <protection/>
    </xf>
    <xf numFmtId="0" fontId="0" fillId="0" borderId="153" xfId="0" applyBorder="1" applyAlignment="1" applyProtection="1">
      <alignment vertical="top" wrapText="1"/>
      <protection/>
    </xf>
    <xf numFmtId="0" fontId="0" fillId="0" borderId="98" xfId="0" applyBorder="1" applyAlignment="1" applyProtection="1">
      <alignment vertical="top" wrapText="1"/>
      <protection/>
    </xf>
    <xf numFmtId="0" fontId="37" fillId="26" borderId="155" xfId="0" applyFont="1" applyFill="1" applyBorder="1" applyAlignment="1">
      <alignment horizontal="center" vertical="center"/>
    </xf>
    <xf numFmtId="0" fontId="4" fillId="26" borderId="156" xfId="0" applyFont="1" applyFill="1" applyBorder="1" applyAlignment="1">
      <alignment horizontal="center" vertical="center"/>
    </xf>
    <xf numFmtId="0" fontId="4" fillId="26" borderId="157" xfId="0" applyFont="1" applyFill="1" applyBorder="1" applyAlignment="1">
      <alignment horizontal="center" vertical="center"/>
    </xf>
    <xf numFmtId="0" fontId="37" fillId="26" borderId="145" xfId="0" applyFont="1" applyFill="1" applyBorder="1" applyAlignment="1" applyProtection="1">
      <alignment horizontal="center" vertical="center"/>
      <protection/>
    </xf>
    <xf numFmtId="0" fontId="0" fillId="26" borderId="146" xfId="0" applyFill="1" applyBorder="1" applyAlignment="1" applyProtection="1">
      <alignment horizontal="center" vertical="center"/>
      <protection/>
    </xf>
    <xf numFmtId="0" fontId="0" fillId="26" borderId="147" xfId="0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05" xfId="0" applyFont="1" applyBorder="1" applyAlignment="1" applyProtection="1">
      <alignment vertical="top" wrapText="1"/>
      <protection/>
    </xf>
    <xf numFmtId="0" fontId="5" fillId="0" borderId="129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05" xfId="0" applyFont="1" applyBorder="1" applyAlignment="1" applyProtection="1">
      <alignment/>
      <protection/>
    </xf>
    <xf numFmtId="0" fontId="5" fillId="0" borderId="129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22" borderId="16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0" fillId="4" borderId="144" xfId="0" applyFill="1" applyBorder="1" applyAlignment="1">
      <alignment horizontal="center" vertical="center"/>
    </xf>
    <xf numFmtId="0" fontId="4" fillId="22" borderId="77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22" borderId="102" xfId="0" applyFont="1" applyFill="1" applyBorder="1" applyAlignment="1" applyProtection="1">
      <alignment horizontal="center" vertical="center" wrapText="1"/>
      <protection/>
    </xf>
    <xf numFmtId="0" fontId="0" fillId="0" borderId="92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4" fillId="4" borderId="77" xfId="0" applyFont="1" applyFill="1" applyBorder="1" applyAlignment="1" applyProtection="1">
      <alignment horizontal="center" vertical="center" wrapText="1"/>
      <protection/>
    </xf>
    <xf numFmtId="0" fontId="0" fillId="4" borderId="75" xfId="0" applyFill="1" applyBorder="1" applyAlignment="1">
      <alignment vertical="center" wrapText="1"/>
    </xf>
    <xf numFmtId="0" fontId="0" fillId="4" borderId="74" xfId="0" applyFill="1" applyBorder="1" applyAlignment="1">
      <alignment vertical="center" wrapText="1"/>
    </xf>
    <xf numFmtId="0" fontId="4" fillId="4" borderId="64" xfId="0" applyFont="1" applyFill="1" applyBorder="1" applyAlignment="1" applyProtection="1">
      <alignment horizontal="center" vertical="center" wrapText="1"/>
      <protection/>
    </xf>
    <xf numFmtId="0" fontId="0" fillId="4" borderId="46" xfId="0" applyFill="1" applyBorder="1" applyAlignment="1">
      <alignment vertical="center" wrapText="1"/>
    </xf>
    <xf numFmtId="0" fontId="0" fillId="4" borderId="65" xfId="0" applyFill="1" applyBorder="1" applyAlignment="1">
      <alignment vertical="center" wrapText="1"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4" fillId="24" borderId="77" xfId="0" applyFont="1" applyFill="1" applyBorder="1" applyAlignment="1" applyProtection="1">
      <alignment horizontal="center" vertical="center" wrapText="1"/>
      <protection/>
    </xf>
    <xf numFmtId="0" fontId="0" fillId="24" borderId="75" xfId="0" applyFill="1" applyBorder="1" applyAlignment="1">
      <alignment vertical="center" wrapText="1"/>
    </xf>
    <xf numFmtId="0" fontId="0" fillId="24" borderId="74" xfId="0" applyFill="1" applyBorder="1" applyAlignment="1">
      <alignment vertical="center" wrapText="1"/>
    </xf>
    <xf numFmtId="0" fontId="4" fillId="24" borderId="102" xfId="0" applyFont="1" applyFill="1" applyBorder="1" applyAlignment="1" applyProtection="1">
      <alignment horizontal="center" vertical="center" wrapText="1"/>
      <protection/>
    </xf>
    <xf numFmtId="0" fontId="0" fillId="24" borderId="92" xfId="0" applyFill="1" applyBorder="1" applyAlignment="1">
      <alignment vertical="center" wrapText="1"/>
    </xf>
    <xf numFmtId="0" fontId="0" fillId="24" borderId="97" xfId="0" applyFill="1" applyBorder="1" applyAlignment="1">
      <alignment vertical="center" wrapText="1"/>
    </xf>
    <xf numFmtId="0" fontId="6" fillId="0" borderId="16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44" xfId="0" applyBorder="1" applyAlignment="1">
      <alignment vertical="center"/>
    </xf>
    <xf numFmtId="0" fontId="30" fillId="24" borderId="158" xfId="0" applyFont="1" applyFill="1" applyBorder="1" applyAlignment="1" applyProtection="1">
      <alignment vertical="center" wrapText="1"/>
      <protection/>
    </xf>
    <xf numFmtId="0" fontId="0" fillId="24" borderId="84" xfId="0" applyFill="1" applyBorder="1" applyAlignment="1" applyProtection="1">
      <alignment vertical="center" wrapText="1"/>
      <protection/>
    </xf>
    <xf numFmtId="0" fontId="0" fillId="24" borderId="86" xfId="0" applyFill="1" applyBorder="1" applyAlignment="1" applyProtection="1">
      <alignment vertical="center" wrapText="1"/>
      <protection/>
    </xf>
    <xf numFmtId="0" fontId="30" fillId="24" borderId="64" xfId="0" applyFont="1" applyFill="1" applyBorder="1" applyAlignment="1" applyProtection="1">
      <alignment vertical="center" wrapText="1"/>
      <protection/>
    </xf>
    <xf numFmtId="0" fontId="0" fillId="24" borderId="46" xfId="0" applyFill="1" applyBorder="1" applyAlignment="1" applyProtection="1">
      <alignment vertical="center" wrapText="1"/>
      <protection/>
    </xf>
    <xf numFmtId="0" fontId="0" fillId="24" borderId="65" xfId="0" applyFill="1" applyBorder="1" applyAlignment="1" applyProtection="1">
      <alignment vertical="center" wrapText="1"/>
      <protection/>
    </xf>
    <xf numFmtId="0" fontId="30" fillId="24" borderId="102" xfId="0" applyFont="1" applyFill="1" applyBorder="1" applyAlignment="1" applyProtection="1">
      <alignment vertical="center" wrapText="1"/>
      <protection/>
    </xf>
    <xf numFmtId="0" fontId="0" fillId="24" borderId="92" xfId="0" applyFill="1" applyBorder="1" applyAlignment="1" applyProtection="1">
      <alignment vertical="center" wrapText="1"/>
      <protection/>
    </xf>
    <xf numFmtId="0" fontId="0" fillId="24" borderId="97" xfId="0" applyFill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28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30" fillId="4" borderId="102" xfId="0" applyFont="1" applyFill="1" applyBorder="1" applyAlignment="1" applyProtection="1">
      <alignment vertical="center" wrapText="1"/>
      <protection/>
    </xf>
    <xf numFmtId="0" fontId="0" fillId="4" borderId="92" xfId="0" applyFill="1" applyBorder="1" applyAlignment="1" applyProtection="1">
      <alignment vertical="center" wrapText="1"/>
      <protection/>
    </xf>
    <xf numFmtId="0" fontId="0" fillId="4" borderId="97" xfId="0" applyFill="1" applyBorder="1" applyAlignment="1" applyProtection="1">
      <alignment vertical="center" wrapText="1"/>
      <protection/>
    </xf>
    <xf numFmtId="0" fontId="30" fillId="24" borderId="32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vertical="center" wrapText="1"/>
      <protection/>
    </xf>
    <xf numFmtId="0" fontId="0" fillId="24" borderId="10" xfId="0" applyFill="1" applyBorder="1" applyAlignment="1" applyProtection="1">
      <alignment vertical="center" wrapText="1"/>
      <protection/>
    </xf>
    <xf numFmtId="0" fontId="30" fillId="4" borderId="28" xfId="0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vertical="center" wrapText="1"/>
      <protection/>
    </xf>
    <xf numFmtId="0" fontId="30" fillId="4" borderId="158" xfId="0" applyFont="1" applyFill="1" applyBorder="1" applyAlignment="1" applyProtection="1">
      <alignment vertical="center" wrapText="1"/>
      <protection/>
    </xf>
    <xf numFmtId="0" fontId="0" fillId="4" borderId="84" xfId="0" applyFill="1" applyBorder="1" applyAlignment="1" applyProtection="1">
      <alignment vertical="center" wrapText="1"/>
      <protection/>
    </xf>
    <xf numFmtId="0" fontId="0" fillId="4" borderId="86" xfId="0" applyFill="1" applyBorder="1" applyAlignment="1" applyProtection="1">
      <alignment vertical="center" wrapText="1"/>
      <protection/>
    </xf>
    <xf numFmtId="0" fontId="30" fillId="4" borderId="64" xfId="0" applyFont="1" applyFill="1" applyBorder="1" applyAlignment="1" applyProtection="1">
      <alignment vertical="center" wrapText="1"/>
      <protection/>
    </xf>
    <xf numFmtId="0" fontId="0" fillId="4" borderId="46" xfId="0" applyFill="1" applyBorder="1" applyAlignment="1" applyProtection="1">
      <alignment vertical="center" wrapText="1"/>
      <protection/>
    </xf>
    <xf numFmtId="0" fontId="0" fillId="4" borderId="65" xfId="0" applyFill="1" applyBorder="1" applyAlignment="1" applyProtection="1">
      <alignment vertical="center" wrapText="1"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22" borderId="12" xfId="0" applyFont="1" applyFill="1" applyBorder="1" applyAlignment="1" applyProtection="1">
      <alignment horizontal="center" vertical="center"/>
      <protection/>
    </xf>
    <xf numFmtId="0" fontId="4" fillId="22" borderId="144" xfId="0" applyFont="1" applyFill="1" applyBorder="1" applyAlignment="1" applyProtection="1">
      <alignment horizontal="center" vertical="center"/>
      <protection/>
    </xf>
    <xf numFmtId="0" fontId="5" fillId="22" borderId="28" xfId="0" applyFont="1" applyFill="1" applyBorder="1" applyAlignment="1" applyProtection="1">
      <alignment horizontal="center" vertical="center" wrapText="1"/>
      <protection/>
    </xf>
    <xf numFmtId="0" fontId="0" fillId="22" borderId="31" xfId="0" applyFill="1" applyBorder="1" applyAlignment="1" applyProtection="1">
      <alignment horizontal="center" vertical="center" wrapText="1"/>
      <protection/>
    </xf>
    <xf numFmtId="0" fontId="0" fillId="22" borderId="19" xfId="0" applyFill="1" applyBorder="1" applyAlignment="1" applyProtection="1">
      <alignment horizontal="center" vertical="center" wrapText="1"/>
      <protection/>
    </xf>
    <xf numFmtId="0" fontId="0" fillId="22" borderId="13" xfId="0" applyFill="1" applyBorder="1" applyAlignment="1" applyProtection="1">
      <alignment horizontal="center" vertical="center" wrapText="1"/>
      <protection/>
    </xf>
    <xf numFmtId="0" fontId="0" fillId="22" borderId="151" xfId="0" applyFill="1" applyBorder="1" applyAlignment="1" applyProtection="1">
      <alignment horizontal="center" vertical="center" wrapText="1"/>
      <protection/>
    </xf>
    <xf numFmtId="0" fontId="0" fillId="22" borderId="152" xfId="0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51" xfId="0" applyFill="1" applyBorder="1" applyAlignment="1" applyProtection="1">
      <alignment horizontal="center" vertical="center" wrapText="1"/>
      <protection/>
    </xf>
    <xf numFmtId="0" fontId="0" fillId="4" borderId="152" xfId="0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144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44" xfId="0" applyFont="1" applyFill="1" applyBorder="1" applyAlignment="1" applyProtection="1">
      <alignment horizontal="center" vertical="center"/>
      <protection/>
    </xf>
    <xf numFmtId="0" fontId="5" fillId="24" borderId="28" xfId="0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 applyProtection="1">
      <alignment horizontal="center" vertical="center" wrapText="1"/>
      <protection/>
    </xf>
    <xf numFmtId="0" fontId="0" fillId="24" borderId="19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51" xfId="0" applyFill="1" applyBorder="1" applyAlignment="1" applyProtection="1">
      <alignment horizontal="center" vertical="center" wrapText="1"/>
      <protection/>
    </xf>
    <xf numFmtId="0" fontId="0" fillId="24" borderId="159" xfId="0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30" fillId="22" borderId="28" xfId="0" applyFont="1" applyFill="1" applyBorder="1" applyAlignment="1" applyProtection="1">
      <alignment vertical="center" wrapText="1"/>
      <protection/>
    </xf>
    <xf numFmtId="0" fontId="0" fillId="22" borderId="19" xfId="0" applyFill="1" applyBorder="1" applyAlignment="1" applyProtection="1">
      <alignment vertical="center" wrapText="1"/>
      <protection/>
    </xf>
    <xf numFmtId="0" fontId="0" fillId="22" borderId="15" xfId="0" applyFill="1" applyBorder="1" applyAlignment="1" applyProtection="1">
      <alignment vertical="center" wrapText="1"/>
      <protection/>
    </xf>
    <xf numFmtId="0" fontId="30" fillId="22" borderId="158" xfId="0" applyFont="1" applyFill="1" applyBorder="1" applyAlignment="1" applyProtection="1">
      <alignment vertical="center" wrapText="1"/>
      <protection/>
    </xf>
    <xf numFmtId="0" fontId="0" fillId="22" borderId="84" xfId="0" applyFill="1" applyBorder="1" applyAlignment="1" applyProtection="1">
      <alignment vertical="center" wrapText="1"/>
      <protection/>
    </xf>
    <xf numFmtId="0" fontId="0" fillId="22" borderId="86" xfId="0" applyFill="1" applyBorder="1" applyAlignment="1" applyProtection="1">
      <alignment vertical="center" wrapText="1"/>
      <protection/>
    </xf>
    <xf numFmtId="0" fontId="30" fillId="22" borderId="64" xfId="0" applyFont="1" applyFill="1" applyBorder="1" applyAlignment="1" applyProtection="1">
      <alignment vertical="center" wrapText="1"/>
      <protection/>
    </xf>
    <xf numFmtId="0" fontId="0" fillId="22" borderId="46" xfId="0" applyFill="1" applyBorder="1" applyAlignment="1" applyProtection="1">
      <alignment vertical="center" wrapText="1"/>
      <protection/>
    </xf>
    <xf numFmtId="0" fontId="0" fillId="22" borderId="65" xfId="0" applyFill="1" applyBorder="1" applyAlignment="1" applyProtection="1">
      <alignment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25" fillId="0" borderId="37" xfId="0" applyFont="1" applyBorder="1" applyAlignment="1">
      <alignment vertical="center" wrapText="1"/>
    </xf>
    <xf numFmtId="0" fontId="25" fillId="0" borderId="96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96" xfId="0" applyBorder="1" applyAlignment="1">
      <alignment vertical="center"/>
    </xf>
    <xf numFmtId="0" fontId="46" fillId="3" borderId="82" xfId="0" applyFont="1" applyFill="1" applyBorder="1" applyAlignment="1">
      <alignment horizontal="center" vertical="center" wrapText="1"/>
    </xf>
    <xf numFmtId="0" fontId="46" fillId="3" borderId="84" xfId="0" applyFont="1" applyFill="1" applyBorder="1" applyAlignment="1">
      <alignment horizontal="center" vertical="center" wrapText="1"/>
    </xf>
    <xf numFmtId="0" fontId="46" fillId="3" borderId="8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grille U 52'!A1" /><Relationship Id="rId2" Type="http://schemas.openxmlformats.org/officeDocument/2006/relationships/hyperlink" Target="#' grille U51'!A1" /><Relationship Id="rId3" Type="http://schemas.openxmlformats.org/officeDocument/2006/relationships/hyperlink" Target="#'grille U 53'!A1" /><Relationship Id="rId4" Type="http://schemas.openxmlformats.org/officeDocument/2006/relationships/hyperlink" Target="#'page garde U51'!A1" /><Relationship Id="rId5" Type="http://schemas.openxmlformats.org/officeDocument/2006/relationships/hyperlink" Target="#'page de garde U52'!A1" /><Relationship Id="rId6" Type="http://schemas.openxmlformats.org/officeDocument/2006/relationships/hyperlink" Target="#'page de garde U53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grille U 52'!A1" /><Relationship Id="rId2" Type="http://schemas.openxmlformats.org/officeDocument/2006/relationships/hyperlink" Target="#' grille U51'!A1" /><Relationship Id="rId3" Type="http://schemas.openxmlformats.org/officeDocument/2006/relationships/hyperlink" Target="#'grille U 53'!A1" /><Relationship Id="rId4" Type="http://schemas.openxmlformats.org/officeDocument/2006/relationships/hyperlink" Target="#'page garde U51'!A1" /><Relationship Id="rId5" Type="http://schemas.openxmlformats.org/officeDocument/2006/relationships/hyperlink" Target="#'page de garde U52'!A1" /><Relationship Id="rId6" Type="http://schemas.openxmlformats.org/officeDocument/2006/relationships/hyperlink" Target="#'page de garde U5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grille U 52'!A1" /><Relationship Id="rId2" Type="http://schemas.openxmlformats.org/officeDocument/2006/relationships/hyperlink" Target="#' grille U51'!A1" /><Relationship Id="rId3" Type="http://schemas.openxmlformats.org/officeDocument/2006/relationships/hyperlink" Target="#'grille U 53'!A1" /><Relationship Id="rId4" Type="http://schemas.openxmlformats.org/officeDocument/2006/relationships/hyperlink" Target="#'page garde U51'!A1" /><Relationship Id="rId5" Type="http://schemas.openxmlformats.org/officeDocument/2006/relationships/hyperlink" Target="#'page de garde U52'!A1" /><Relationship Id="rId6" Type="http://schemas.openxmlformats.org/officeDocument/2006/relationships/hyperlink" Target="#'page de garde U53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grille U 52'!A1" /><Relationship Id="rId2" Type="http://schemas.openxmlformats.org/officeDocument/2006/relationships/hyperlink" Target="#' grille U51'!A1" /><Relationship Id="rId3" Type="http://schemas.openxmlformats.org/officeDocument/2006/relationships/hyperlink" Target="#'grille U 53'!A1" /><Relationship Id="rId4" Type="http://schemas.openxmlformats.org/officeDocument/2006/relationships/hyperlink" Target="#'page garde U51'!A1" /><Relationship Id="rId5" Type="http://schemas.openxmlformats.org/officeDocument/2006/relationships/hyperlink" Target="#'page de garde U52'!A1" /><Relationship Id="rId6" Type="http://schemas.openxmlformats.org/officeDocument/2006/relationships/hyperlink" Target="#'page de garde U5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grille U 52'!A1" /><Relationship Id="rId2" Type="http://schemas.openxmlformats.org/officeDocument/2006/relationships/hyperlink" Target="#' grille U51'!A1" /><Relationship Id="rId3" Type="http://schemas.openxmlformats.org/officeDocument/2006/relationships/hyperlink" Target="#'grille U 53'!A1" /><Relationship Id="rId4" Type="http://schemas.openxmlformats.org/officeDocument/2006/relationships/hyperlink" Target="#'page garde U51'!A1" /><Relationship Id="rId5" Type="http://schemas.openxmlformats.org/officeDocument/2006/relationships/hyperlink" Target="#'page de garde U52'!A1" /><Relationship Id="rId6" Type="http://schemas.openxmlformats.org/officeDocument/2006/relationships/hyperlink" Target="#'page de garde U53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grille U 52'!A1" /><Relationship Id="rId2" Type="http://schemas.openxmlformats.org/officeDocument/2006/relationships/hyperlink" Target="#' grille U51'!A1" /><Relationship Id="rId3" Type="http://schemas.openxmlformats.org/officeDocument/2006/relationships/hyperlink" Target="#'grille U 53'!A1" /><Relationship Id="rId4" Type="http://schemas.openxmlformats.org/officeDocument/2006/relationships/hyperlink" Target="#'page garde U51'!A1" /><Relationship Id="rId5" Type="http://schemas.openxmlformats.org/officeDocument/2006/relationships/hyperlink" Target="#'page de garde U52'!A1" /><Relationship Id="rId6" Type="http://schemas.openxmlformats.org/officeDocument/2006/relationships/hyperlink" Target="#'page de garde U53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4</xdr:row>
      <xdr:rowOff>466725</xdr:rowOff>
    </xdr:from>
    <xdr:to>
      <xdr:col>8</xdr:col>
      <xdr:colOff>2209800</xdr:colOff>
      <xdr:row>5</xdr:row>
      <xdr:rowOff>476250</xdr:rowOff>
    </xdr:to>
    <xdr:sp>
      <xdr:nvSpPr>
        <xdr:cNvPr id="1" name="AutoShape 20">
          <a:hlinkClick r:id="rId1"/>
        </xdr:cNvPr>
        <xdr:cNvSpPr>
          <a:spLocks/>
        </xdr:cNvSpPr>
      </xdr:nvSpPr>
      <xdr:spPr>
        <a:xfrm>
          <a:off x="7515225" y="2371725"/>
          <a:ext cx="2162175" cy="542925"/>
        </a:xfrm>
        <a:prstGeom prst="bevel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52</a:t>
          </a:r>
        </a:p>
      </xdr:txBody>
    </xdr:sp>
    <xdr:clientData fPrintsWithSheet="0"/>
  </xdr:twoCellAnchor>
  <xdr:twoCellAnchor editAs="absolute">
    <xdr:from>
      <xdr:col>8</xdr:col>
      <xdr:colOff>47625</xdr:colOff>
      <xdr:row>3</xdr:row>
      <xdr:rowOff>447675</xdr:rowOff>
    </xdr:from>
    <xdr:to>
      <xdr:col>8</xdr:col>
      <xdr:colOff>2209800</xdr:colOff>
      <xdr:row>4</xdr:row>
      <xdr:rowOff>457200</xdr:rowOff>
    </xdr:to>
    <xdr:sp>
      <xdr:nvSpPr>
        <xdr:cNvPr id="2" name="AutoShape 21">
          <a:hlinkClick r:id="rId2"/>
        </xdr:cNvPr>
        <xdr:cNvSpPr>
          <a:spLocks/>
        </xdr:cNvSpPr>
      </xdr:nvSpPr>
      <xdr:spPr>
        <a:xfrm>
          <a:off x="7515225" y="1819275"/>
          <a:ext cx="2162175" cy="542925"/>
        </a:xfrm>
        <a:prstGeom prst="bevel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51</a:t>
          </a:r>
        </a:p>
      </xdr:txBody>
    </xdr:sp>
    <xdr:clientData fPrintsWithSheet="0"/>
  </xdr:twoCellAnchor>
  <xdr:twoCellAnchor editAs="absolute">
    <xdr:from>
      <xdr:col>8</xdr:col>
      <xdr:colOff>47625</xdr:colOff>
      <xdr:row>5</xdr:row>
      <xdr:rowOff>485775</xdr:rowOff>
    </xdr:from>
    <xdr:to>
      <xdr:col>8</xdr:col>
      <xdr:colOff>2209800</xdr:colOff>
      <xdr:row>7</xdr:row>
      <xdr:rowOff>171450</xdr:rowOff>
    </xdr:to>
    <xdr:sp>
      <xdr:nvSpPr>
        <xdr:cNvPr id="3" name="AutoShape 22">
          <a:hlinkClick r:id="rId3"/>
        </xdr:cNvPr>
        <xdr:cNvSpPr>
          <a:spLocks/>
        </xdr:cNvSpPr>
      </xdr:nvSpPr>
      <xdr:spPr>
        <a:xfrm>
          <a:off x="7515225" y="2924175"/>
          <a:ext cx="2162175" cy="542925"/>
        </a:xfrm>
        <a:prstGeom prst="bevel">
          <a:avLst/>
        </a:prstGeom>
        <a:solidFill>
          <a:srgbClr val="9999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53</a:t>
          </a:r>
        </a:p>
      </xdr:txBody>
    </xdr:sp>
    <xdr:clientData fPrintsWithSheet="0"/>
  </xdr:twoCellAnchor>
  <xdr:twoCellAnchor editAs="absolute">
    <xdr:from>
      <xdr:col>8</xdr:col>
      <xdr:colOff>47625</xdr:colOff>
      <xdr:row>0</xdr:row>
      <xdr:rowOff>180975</xdr:rowOff>
    </xdr:from>
    <xdr:to>
      <xdr:col>8</xdr:col>
      <xdr:colOff>2209800</xdr:colOff>
      <xdr:row>1</xdr:row>
      <xdr:rowOff>409575</xdr:rowOff>
    </xdr:to>
    <xdr:sp>
      <xdr:nvSpPr>
        <xdr:cNvPr id="4" name="AutoShape 23">
          <a:hlinkClick r:id="rId4"/>
        </xdr:cNvPr>
        <xdr:cNvSpPr>
          <a:spLocks/>
        </xdr:cNvSpPr>
      </xdr:nvSpPr>
      <xdr:spPr>
        <a:xfrm>
          <a:off x="7515225" y="180975"/>
          <a:ext cx="2162175" cy="542925"/>
        </a:xfrm>
        <a:prstGeom prst="bevel">
          <a:avLst/>
        </a:prstGeom>
        <a:solidFill>
          <a:srgbClr val="FF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garde U 51</a:t>
          </a:r>
        </a:p>
      </xdr:txBody>
    </xdr:sp>
    <xdr:clientData fPrintsWithSheet="0"/>
  </xdr:twoCellAnchor>
  <xdr:twoCellAnchor editAs="absolute">
    <xdr:from>
      <xdr:col>8</xdr:col>
      <xdr:colOff>47625</xdr:colOff>
      <xdr:row>1</xdr:row>
      <xdr:rowOff>409575</xdr:rowOff>
    </xdr:from>
    <xdr:to>
      <xdr:col>8</xdr:col>
      <xdr:colOff>2209800</xdr:colOff>
      <xdr:row>2</xdr:row>
      <xdr:rowOff>371475</xdr:rowOff>
    </xdr:to>
    <xdr:sp>
      <xdr:nvSpPr>
        <xdr:cNvPr id="5" name="AutoShape 24">
          <a:hlinkClick r:id="rId5"/>
        </xdr:cNvPr>
        <xdr:cNvSpPr>
          <a:spLocks/>
        </xdr:cNvSpPr>
      </xdr:nvSpPr>
      <xdr:spPr>
        <a:xfrm>
          <a:off x="7515225" y="723900"/>
          <a:ext cx="2162175" cy="542925"/>
        </a:xfrm>
        <a:prstGeom prst="bevel">
          <a:avLst/>
        </a:prstGeom>
        <a:solidFill>
          <a:srgbClr val="CC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52</a:t>
          </a:r>
        </a:p>
      </xdr:txBody>
    </xdr:sp>
    <xdr:clientData fPrintsWithSheet="0"/>
  </xdr:twoCellAnchor>
  <xdr:twoCellAnchor editAs="absolute">
    <xdr:from>
      <xdr:col>8</xdr:col>
      <xdr:colOff>47625</xdr:colOff>
      <xdr:row>2</xdr:row>
      <xdr:rowOff>390525</xdr:rowOff>
    </xdr:from>
    <xdr:to>
      <xdr:col>8</xdr:col>
      <xdr:colOff>2209800</xdr:colOff>
      <xdr:row>3</xdr:row>
      <xdr:rowOff>457200</xdr:rowOff>
    </xdr:to>
    <xdr:sp>
      <xdr:nvSpPr>
        <xdr:cNvPr id="6" name="AutoShape 25">
          <a:hlinkClick r:id="rId6"/>
        </xdr:cNvPr>
        <xdr:cNvSpPr>
          <a:spLocks/>
        </xdr:cNvSpPr>
      </xdr:nvSpPr>
      <xdr:spPr>
        <a:xfrm>
          <a:off x="7515225" y="1285875"/>
          <a:ext cx="2162175" cy="542925"/>
        </a:xfrm>
        <a:prstGeom prst="bevel">
          <a:avLst/>
        </a:prstGeom>
        <a:solidFill>
          <a:srgbClr val="9999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28575</xdr:colOff>
      <xdr:row>8</xdr:row>
      <xdr:rowOff>523875</xdr:rowOff>
    </xdr:from>
    <xdr:to>
      <xdr:col>10</xdr:col>
      <xdr:colOff>2190750</xdr:colOff>
      <xdr:row>10</xdr:row>
      <xdr:rowOff>295275</xdr:rowOff>
    </xdr:to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7400925" y="2514600"/>
          <a:ext cx="2162175" cy="542925"/>
        </a:xfrm>
        <a:prstGeom prst="bevel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52</a:t>
          </a:r>
        </a:p>
      </xdr:txBody>
    </xdr:sp>
    <xdr:clientData fPrintsWithSheet="0"/>
  </xdr:twoCellAnchor>
  <xdr:twoCellAnchor editAs="absolute">
    <xdr:from>
      <xdr:col>10</xdr:col>
      <xdr:colOff>28575</xdr:colOff>
      <xdr:row>7</xdr:row>
      <xdr:rowOff>352425</xdr:rowOff>
    </xdr:from>
    <xdr:to>
      <xdr:col>10</xdr:col>
      <xdr:colOff>2190750</xdr:colOff>
      <xdr:row>8</xdr:row>
      <xdr:rowOff>514350</xdr:rowOff>
    </xdr:to>
    <xdr:sp>
      <xdr:nvSpPr>
        <xdr:cNvPr id="2" name="AutoShape 14">
          <a:hlinkClick r:id="rId2"/>
        </xdr:cNvPr>
        <xdr:cNvSpPr>
          <a:spLocks/>
        </xdr:cNvSpPr>
      </xdr:nvSpPr>
      <xdr:spPr>
        <a:xfrm>
          <a:off x="7400925" y="1962150"/>
          <a:ext cx="2162175" cy="542925"/>
        </a:xfrm>
        <a:prstGeom prst="bevel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51</a:t>
          </a:r>
        </a:p>
      </xdr:txBody>
    </xdr:sp>
    <xdr:clientData fPrintsWithSheet="0"/>
  </xdr:twoCellAnchor>
  <xdr:twoCellAnchor editAs="absolute">
    <xdr:from>
      <xdr:col>10</xdr:col>
      <xdr:colOff>28575</xdr:colOff>
      <xdr:row>10</xdr:row>
      <xdr:rowOff>295275</xdr:rowOff>
    </xdr:from>
    <xdr:to>
      <xdr:col>10</xdr:col>
      <xdr:colOff>2190750</xdr:colOff>
      <xdr:row>13</xdr:row>
      <xdr:rowOff>47625</xdr:rowOff>
    </xdr:to>
    <xdr:sp>
      <xdr:nvSpPr>
        <xdr:cNvPr id="3" name="AutoShape 15">
          <a:hlinkClick r:id="rId3"/>
        </xdr:cNvPr>
        <xdr:cNvSpPr>
          <a:spLocks/>
        </xdr:cNvSpPr>
      </xdr:nvSpPr>
      <xdr:spPr>
        <a:xfrm>
          <a:off x="7400925" y="3057525"/>
          <a:ext cx="2162175" cy="723900"/>
        </a:xfrm>
        <a:prstGeom prst="bevel">
          <a:avLst/>
        </a:prstGeom>
        <a:solidFill>
          <a:srgbClr val="9999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53</a:t>
          </a:r>
        </a:p>
      </xdr:txBody>
    </xdr:sp>
    <xdr:clientData fPrintsWithSheet="0"/>
  </xdr:twoCellAnchor>
  <xdr:twoCellAnchor editAs="absolute">
    <xdr:from>
      <xdr:col>10</xdr:col>
      <xdr:colOff>28575</xdr:colOff>
      <xdr:row>1</xdr:row>
      <xdr:rowOff>0</xdr:rowOff>
    </xdr:from>
    <xdr:to>
      <xdr:col>10</xdr:col>
      <xdr:colOff>2190750</xdr:colOff>
      <xdr:row>2</xdr:row>
      <xdr:rowOff>228600</xdr:rowOff>
    </xdr:to>
    <xdr:sp>
      <xdr:nvSpPr>
        <xdr:cNvPr id="4" name="AutoShape 16">
          <a:hlinkClick r:id="rId4"/>
        </xdr:cNvPr>
        <xdr:cNvSpPr>
          <a:spLocks/>
        </xdr:cNvSpPr>
      </xdr:nvSpPr>
      <xdr:spPr>
        <a:xfrm>
          <a:off x="7400925" y="314325"/>
          <a:ext cx="2162175" cy="542925"/>
        </a:xfrm>
        <a:prstGeom prst="bevel">
          <a:avLst/>
        </a:prstGeom>
        <a:solidFill>
          <a:srgbClr val="FF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garde U 51</a:t>
          </a:r>
        </a:p>
      </xdr:txBody>
    </xdr:sp>
    <xdr:clientData fPrintsWithSheet="0"/>
  </xdr:twoCellAnchor>
  <xdr:twoCellAnchor editAs="absolute">
    <xdr:from>
      <xdr:col>10</xdr:col>
      <xdr:colOff>28575</xdr:colOff>
      <xdr:row>2</xdr:row>
      <xdr:rowOff>238125</xdr:rowOff>
    </xdr:from>
    <xdr:to>
      <xdr:col>10</xdr:col>
      <xdr:colOff>2190750</xdr:colOff>
      <xdr:row>5</xdr:row>
      <xdr:rowOff>142875</xdr:rowOff>
    </xdr:to>
    <xdr:sp>
      <xdr:nvSpPr>
        <xdr:cNvPr id="5" name="AutoShape 17">
          <a:hlinkClick r:id="rId5"/>
        </xdr:cNvPr>
        <xdr:cNvSpPr>
          <a:spLocks/>
        </xdr:cNvSpPr>
      </xdr:nvSpPr>
      <xdr:spPr>
        <a:xfrm>
          <a:off x="7400925" y="866775"/>
          <a:ext cx="2162175" cy="542925"/>
        </a:xfrm>
        <a:prstGeom prst="bevel">
          <a:avLst/>
        </a:prstGeom>
        <a:solidFill>
          <a:srgbClr val="CC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52</a:t>
          </a:r>
        </a:p>
      </xdr:txBody>
    </xdr:sp>
    <xdr:clientData fPrintsWithSheet="0"/>
  </xdr:twoCellAnchor>
  <xdr:twoCellAnchor editAs="absolute">
    <xdr:from>
      <xdr:col>10</xdr:col>
      <xdr:colOff>28575</xdr:colOff>
      <xdr:row>5</xdr:row>
      <xdr:rowOff>152400</xdr:rowOff>
    </xdr:from>
    <xdr:to>
      <xdr:col>10</xdr:col>
      <xdr:colOff>2190750</xdr:colOff>
      <xdr:row>7</xdr:row>
      <xdr:rowOff>352425</xdr:rowOff>
    </xdr:to>
    <xdr:sp>
      <xdr:nvSpPr>
        <xdr:cNvPr id="6" name="AutoShape 18">
          <a:hlinkClick r:id="rId6"/>
        </xdr:cNvPr>
        <xdr:cNvSpPr>
          <a:spLocks/>
        </xdr:cNvSpPr>
      </xdr:nvSpPr>
      <xdr:spPr>
        <a:xfrm>
          <a:off x="7400925" y="1419225"/>
          <a:ext cx="2162175" cy="542925"/>
        </a:xfrm>
        <a:prstGeom prst="bevel">
          <a:avLst/>
        </a:prstGeom>
        <a:solidFill>
          <a:srgbClr val="9999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4</xdr:row>
      <xdr:rowOff>476250</xdr:rowOff>
    </xdr:from>
    <xdr:to>
      <xdr:col>8</xdr:col>
      <xdr:colOff>2247900</xdr:colOff>
      <xdr:row>5</xdr:row>
      <xdr:rowOff>485775</xdr:rowOff>
    </xdr:to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7467600" y="2381250"/>
          <a:ext cx="2171700" cy="542925"/>
        </a:xfrm>
        <a:prstGeom prst="bevel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52</a:t>
          </a:r>
        </a:p>
      </xdr:txBody>
    </xdr:sp>
    <xdr:clientData fPrintsWithSheet="0"/>
  </xdr:twoCellAnchor>
  <xdr:twoCellAnchor editAs="absolute">
    <xdr:from>
      <xdr:col>8</xdr:col>
      <xdr:colOff>76200</xdr:colOff>
      <xdr:row>3</xdr:row>
      <xdr:rowOff>419100</xdr:rowOff>
    </xdr:from>
    <xdr:to>
      <xdr:col>8</xdr:col>
      <xdr:colOff>2247900</xdr:colOff>
      <xdr:row>4</xdr:row>
      <xdr:rowOff>447675</xdr:rowOff>
    </xdr:to>
    <xdr:sp>
      <xdr:nvSpPr>
        <xdr:cNvPr id="2" name="AutoShape 14">
          <a:hlinkClick r:id="rId2"/>
        </xdr:cNvPr>
        <xdr:cNvSpPr>
          <a:spLocks/>
        </xdr:cNvSpPr>
      </xdr:nvSpPr>
      <xdr:spPr>
        <a:xfrm>
          <a:off x="7467600" y="1790700"/>
          <a:ext cx="2171700" cy="561975"/>
        </a:xfrm>
        <a:prstGeom prst="bevel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51</a:t>
          </a:r>
        </a:p>
      </xdr:txBody>
    </xdr:sp>
    <xdr:clientData fPrintsWithSheet="0"/>
  </xdr:twoCellAnchor>
  <xdr:twoCellAnchor editAs="absolute">
    <xdr:from>
      <xdr:col>8</xdr:col>
      <xdr:colOff>76200</xdr:colOff>
      <xdr:row>5</xdr:row>
      <xdr:rowOff>495300</xdr:rowOff>
    </xdr:from>
    <xdr:to>
      <xdr:col>8</xdr:col>
      <xdr:colOff>2247900</xdr:colOff>
      <xdr:row>7</xdr:row>
      <xdr:rowOff>171450</xdr:rowOff>
    </xdr:to>
    <xdr:sp>
      <xdr:nvSpPr>
        <xdr:cNvPr id="3" name="AutoShape 15">
          <a:hlinkClick r:id="rId3"/>
        </xdr:cNvPr>
        <xdr:cNvSpPr>
          <a:spLocks/>
        </xdr:cNvSpPr>
      </xdr:nvSpPr>
      <xdr:spPr>
        <a:xfrm>
          <a:off x="7467600" y="2933700"/>
          <a:ext cx="2171700" cy="533400"/>
        </a:xfrm>
        <a:prstGeom prst="bevel">
          <a:avLst/>
        </a:prstGeom>
        <a:solidFill>
          <a:srgbClr val="9999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53</a:t>
          </a:r>
        </a:p>
      </xdr:txBody>
    </xdr:sp>
    <xdr:clientData fPrintsWithSheet="0"/>
  </xdr:twoCellAnchor>
  <xdr:twoCellAnchor editAs="absolute">
    <xdr:from>
      <xdr:col>8</xdr:col>
      <xdr:colOff>76200</xdr:colOff>
      <xdr:row>0</xdr:row>
      <xdr:rowOff>171450</xdr:rowOff>
    </xdr:from>
    <xdr:to>
      <xdr:col>8</xdr:col>
      <xdr:colOff>2247900</xdr:colOff>
      <xdr:row>1</xdr:row>
      <xdr:rowOff>419100</xdr:rowOff>
    </xdr:to>
    <xdr:sp>
      <xdr:nvSpPr>
        <xdr:cNvPr id="4" name="AutoShape 16">
          <a:hlinkClick r:id="rId4"/>
        </xdr:cNvPr>
        <xdr:cNvSpPr>
          <a:spLocks/>
        </xdr:cNvSpPr>
      </xdr:nvSpPr>
      <xdr:spPr>
        <a:xfrm>
          <a:off x="7467600" y="171450"/>
          <a:ext cx="2171700" cy="561975"/>
        </a:xfrm>
        <a:prstGeom prst="bevel">
          <a:avLst/>
        </a:prstGeom>
        <a:solidFill>
          <a:srgbClr val="FF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garde U 51</a:t>
          </a:r>
        </a:p>
      </xdr:txBody>
    </xdr:sp>
    <xdr:clientData fPrintsWithSheet="0"/>
  </xdr:twoCellAnchor>
  <xdr:twoCellAnchor editAs="absolute">
    <xdr:from>
      <xdr:col>8</xdr:col>
      <xdr:colOff>76200</xdr:colOff>
      <xdr:row>1</xdr:row>
      <xdr:rowOff>419100</xdr:rowOff>
    </xdr:from>
    <xdr:to>
      <xdr:col>8</xdr:col>
      <xdr:colOff>2247900</xdr:colOff>
      <xdr:row>2</xdr:row>
      <xdr:rowOff>390525</xdr:rowOff>
    </xdr:to>
    <xdr:sp>
      <xdr:nvSpPr>
        <xdr:cNvPr id="5" name="AutoShape 17">
          <a:hlinkClick r:id="rId5"/>
        </xdr:cNvPr>
        <xdr:cNvSpPr>
          <a:spLocks/>
        </xdr:cNvSpPr>
      </xdr:nvSpPr>
      <xdr:spPr>
        <a:xfrm>
          <a:off x="7467600" y="733425"/>
          <a:ext cx="2171700" cy="552450"/>
        </a:xfrm>
        <a:prstGeom prst="bevel">
          <a:avLst/>
        </a:prstGeom>
        <a:solidFill>
          <a:srgbClr val="CC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52</a:t>
          </a:r>
        </a:p>
      </xdr:txBody>
    </xdr:sp>
    <xdr:clientData fPrintsWithSheet="0"/>
  </xdr:twoCellAnchor>
  <xdr:twoCellAnchor editAs="absolute">
    <xdr:from>
      <xdr:col>8</xdr:col>
      <xdr:colOff>76200</xdr:colOff>
      <xdr:row>2</xdr:row>
      <xdr:rowOff>400050</xdr:rowOff>
    </xdr:from>
    <xdr:to>
      <xdr:col>8</xdr:col>
      <xdr:colOff>2247900</xdr:colOff>
      <xdr:row>3</xdr:row>
      <xdr:rowOff>457200</xdr:rowOff>
    </xdr:to>
    <xdr:sp>
      <xdr:nvSpPr>
        <xdr:cNvPr id="6" name="AutoShape 18">
          <a:hlinkClick r:id="rId6"/>
        </xdr:cNvPr>
        <xdr:cNvSpPr>
          <a:spLocks/>
        </xdr:cNvSpPr>
      </xdr:nvSpPr>
      <xdr:spPr>
        <a:xfrm>
          <a:off x="7467600" y="1295400"/>
          <a:ext cx="2171700" cy="533400"/>
        </a:xfrm>
        <a:prstGeom prst="bevel">
          <a:avLst/>
        </a:prstGeom>
        <a:solidFill>
          <a:srgbClr val="9999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53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28575</xdr:colOff>
      <xdr:row>8</xdr:row>
      <xdr:rowOff>152400</xdr:rowOff>
    </xdr:from>
    <xdr:to>
      <xdr:col>10</xdr:col>
      <xdr:colOff>2190750</xdr:colOff>
      <xdr:row>10</xdr:row>
      <xdr:rowOff>104775</xdr:rowOff>
    </xdr:to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7505700" y="2505075"/>
          <a:ext cx="2162175" cy="542925"/>
        </a:xfrm>
        <a:prstGeom prst="bevel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52</a:t>
          </a:r>
        </a:p>
      </xdr:txBody>
    </xdr:sp>
    <xdr:clientData fPrintsWithSheet="0"/>
  </xdr:twoCellAnchor>
  <xdr:twoCellAnchor editAs="absolute">
    <xdr:from>
      <xdr:col>10</xdr:col>
      <xdr:colOff>28575</xdr:colOff>
      <xdr:row>6</xdr:row>
      <xdr:rowOff>371475</xdr:rowOff>
    </xdr:from>
    <xdr:to>
      <xdr:col>10</xdr:col>
      <xdr:colOff>2190750</xdr:colOff>
      <xdr:row>8</xdr:row>
      <xdr:rowOff>142875</xdr:rowOff>
    </xdr:to>
    <xdr:sp>
      <xdr:nvSpPr>
        <xdr:cNvPr id="2" name="AutoShape 14">
          <a:hlinkClick r:id="rId2"/>
        </xdr:cNvPr>
        <xdr:cNvSpPr>
          <a:spLocks/>
        </xdr:cNvSpPr>
      </xdr:nvSpPr>
      <xdr:spPr>
        <a:xfrm>
          <a:off x="7505700" y="1952625"/>
          <a:ext cx="2162175" cy="542925"/>
        </a:xfrm>
        <a:prstGeom prst="bevel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51</a:t>
          </a:r>
        </a:p>
      </xdr:txBody>
    </xdr:sp>
    <xdr:clientData fPrintsWithSheet="0"/>
  </xdr:twoCellAnchor>
  <xdr:twoCellAnchor editAs="absolute">
    <xdr:from>
      <xdr:col>10</xdr:col>
      <xdr:colOff>28575</xdr:colOff>
      <xdr:row>10</xdr:row>
      <xdr:rowOff>114300</xdr:rowOff>
    </xdr:from>
    <xdr:to>
      <xdr:col>10</xdr:col>
      <xdr:colOff>2190750</xdr:colOff>
      <xdr:row>12</xdr:row>
      <xdr:rowOff>19050</xdr:rowOff>
    </xdr:to>
    <xdr:sp>
      <xdr:nvSpPr>
        <xdr:cNvPr id="3" name="AutoShape 15">
          <a:hlinkClick r:id="rId3"/>
        </xdr:cNvPr>
        <xdr:cNvSpPr>
          <a:spLocks/>
        </xdr:cNvSpPr>
      </xdr:nvSpPr>
      <xdr:spPr>
        <a:xfrm>
          <a:off x="7505700" y="3057525"/>
          <a:ext cx="2162175" cy="542925"/>
        </a:xfrm>
        <a:prstGeom prst="bevel">
          <a:avLst/>
        </a:prstGeom>
        <a:solidFill>
          <a:srgbClr val="9999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53</a:t>
          </a:r>
        </a:p>
      </xdr:txBody>
    </xdr:sp>
    <xdr:clientData fPrintsWithSheet="0"/>
  </xdr:twoCellAnchor>
  <xdr:twoCellAnchor editAs="absolute">
    <xdr:from>
      <xdr:col>10</xdr:col>
      <xdr:colOff>28575</xdr:colOff>
      <xdr:row>1</xdr:row>
      <xdr:rowOff>0</xdr:rowOff>
    </xdr:from>
    <xdr:to>
      <xdr:col>10</xdr:col>
      <xdr:colOff>2190750</xdr:colOff>
      <xdr:row>3</xdr:row>
      <xdr:rowOff>95250</xdr:rowOff>
    </xdr:to>
    <xdr:sp>
      <xdr:nvSpPr>
        <xdr:cNvPr id="4" name="AutoShape 16">
          <a:hlinkClick r:id="rId4"/>
        </xdr:cNvPr>
        <xdr:cNvSpPr>
          <a:spLocks/>
        </xdr:cNvSpPr>
      </xdr:nvSpPr>
      <xdr:spPr>
        <a:xfrm>
          <a:off x="7505700" y="314325"/>
          <a:ext cx="2162175" cy="542925"/>
        </a:xfrm>
        <a:prstGeom prst="bevel">
          <a:avLst/>
        </a:prstGeom>
        <a:solidFill>
          <a:srgbClr val="FF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garde U 51</a:t>
          </a:r>
        </a:p>
      </xdr:txBody>
    </xdr:sp>
    <xdr:clientData fPrintsWithSheet="0"/>
  </xdr:twoCellAnchor>
  <xdr:twoCellAnchor editAs="absolute">
    <xdr:from>
      <xdr:col>10</xdr:col>
      <xdr:colOff>28575</xdr:colOff>
      <xdr:row>3</xdr:row>
      <xdr:rowOff>104775</xdr:rowOff>
    </xdr:from>
    <xdr:to>
      <xdr:col>10</xdr:col>
      <xdr:colOff>2190750</xdr:colOff>
      <xdr:row>5</xdr:row>
      <xdr:rowOff>304800</xdr:rowOff>
    </xdr:to>
    <xdr:sp>
      <xdr:nvSpPr>
        <xdr:cNvPr id="5" name="AutoShape 17">
          <a:hlinkClick r:id="rId5"/>
        </xdr:cNvPr>
        <xdr:cNvSpPr>
          <a:spLocks/>
        </xdr:cNvSpPr>
      </xdr:nvSpPr>
      <xdr:spPr>
        <a:xfrm>
          <a:off x="7505700" y="866775"/>
          <a:ext cx="2162175" cy="542925"/>
        </a:xfrm>
        <a:prstGeom prst="bevel">
          <a:avLst/>
        </a:prstGeom>
        <a:solidFill>
          <a:srgbClr val="CC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52</a:t>
          </a:r>
        </a:p>
      </xdr:txBody>
    </xdr:sp>
    <xdr:clientData fPrintsWithSheet="0"/>
  </xdr:twoCellAnchor>
  <xdr:twoCellAnchor editAs="absolute">
    <xdr:from>
      <xdr:col>10</xdr:col>
      <xdr:colOff>28575</xdr:colOff>
      <xdr:row>5</xdr:row>
      <xdr:rowOff>304800</xdr:rowOff>
    </xdr:from>
    <xdr:to>
      <xdr:col>10</xdr:col>
      <xdr:colOff>2190750</xdr:colOff>
      <xdr:row>6</xdr:row>
      <xdr:rowOff>371475</xdr:rowOff>
    </xdr:to>
    <xdr:sp>
      <xdr:nvSpPr>
        <xdr:cNvPr id="6" name="AutoShape 18">
          <a:hlinkClick r:id="rId6"/>
        </xdr:cNvPr>
        <xdr:cNvSpPr>
          <a:spLocks/>
        </xdr:cNvSpPr>
      </xdr:nvSpPr>
      <xdr:spPr>
        <a:xfrm>
          <a:off x="7505700" y="1409700"/>
          <a:ext cx="2162175" cy="542925"/>
        </a:xfrm>
        <a:prstGeom prst="bevel">
          <a:avLst/>
        </a:prstGeom>
        <a:solidFill>
          <a:srgbClr val="9999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53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4</xdr:row>
      <xdr:rowOff>428625</xdr:rowOff>
    </xdr:from>
    <xdr:to>
      <xdr:col>8</xdr:col>
      <xdr:colOff>2171700</xdr:colOff>
      <xdr:row>5</xdr:row>
      <xdr:rowOff>438150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7400925" y="2333625"/>
          <a:ext cx="2162175" cy="542925"/>
        </a:xfrm>
        <a:prstGeom prst="bevel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52</a:t>
          </a:r>
        </a:p>
      </xdr:txBody>
    </xdr:sp>
    <xdr:clientData fPrintsWithSheet="0"/>
  </xdr:twoCellAnchor>
  <xdr:twoCellAnchor editAs="absolute">
    <xdr:from>
      <xdr:col>8</xdr:col>
      <xdr:colOff>9525</xdr:colOff>
      <xdr:row>3</xdr:row>
      <xdr:rowOff>409575</xdr:rowOff>
    </xdr:from>
    <xdr:to>
      <xdr:col>8</xdr:col>
      <xdr:colOff>2171700</xdr:colOff>
      <xdr:row>4</xdr:row>
      <xdr:rowOff>419100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7400925" y="1781175"/>
          <a:ext cx="2162175" cy="542925"/>
        </a:xfrm>
        <a:prstGeom prst="bevel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51</a:t>
          </a:r>
        </a:p>
      </xdr:txBody>
    </xdr:sp>
    <xdr:clientData fPrintsWithSheet="0"/>
  </xdr:twoCellAnchor>
  <xdr:twoCellAnchor editAs="absolute">
    <xdr:from>
      <xdr:col>8</xdr:col>
      <xdr:colOff>9525</xdr:colOff>
      <xdr:row>5</xdr:row>
      <xdr:rowOff>457200</xdr:rowOff>
    </xdr:from>
    <xdr:to>
      <xdr:col>8</xdr:col>
      <xdr:colOff>2171700</xdr:colOff>
      <xdr:row>7</xdr:row>
      <xdr:rowOff>142875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7400925" y="2895600"/>
          <a:ext cx="2162175" cy="542925"/>
        </a:xfrm>
        <a:prstGeom prst="bevel">
          <a:avLst/>
        </a:prstGeom>
        <a:solidFill>
          <a:srgbClr val="9999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53</a:t>
          </a:r>
        </a:p>
      </xdr:txBody>
    </xdr:sp>
    <xdr:clientData fPrintsWithSheet="0"/>
  </xdr:twoCellAnchor>
  <xdr:twoCellAnchor editAs="absolute">
    <xdr:from>
      <xdr:col>8</xdr:col>
      <xdr:colOff>9525</xdr:colOff>
      <xdr:row>0</xdr:row>
      <xdr:rowOff>152400</xdr:rowOff>
    </xdr:from>
    <xdr:to>
      <xdr:col>8</xdr:col>
      <xdr:colOff>2171700</xdr:colOff>
      <xdr:row>1</xdr:row>
      <xdr:rowOff>381000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7400925" y="152400"/>
          <a:ext cx="2162175" cy="542925"/>
        </a:xfrm>
        <a:prstGeom prst="bevel">
          <a:avLst/>
        </a:prstGeom>
        <a:solidFill>
          <a:srgbClr val="FF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garde U 51</a:t>
          </a:r>
        </a:p>
      </xdr:txBody>
    </xdr:sp>
    <xdr:clientData fPrintsWithSheet="0"/>
  </xdr:twoCellAnchor>
  <xdr:twoCellAnchor editAs="absolute">
    <xdr:from>
      <xdr:col>8</xdr:col>
      <xdr:colOff>9525</xdr:colOff>
      <xdr:row>1</xdr:row>
      <xdr:rowOff>381000</xdr:rowOff>
    </xdr:from>
    <xdr:to>
      <xdr:col>8</xdr:col>
      <xdr:colOff>2171700</xdr:colOff>
      <xdr:row>2</xdr:row>
      <xdr:rowOff>342900</xdr:rowOff>
    </xdr:to>
    <xdr:sp>
      <xdr:nvSpPr>
        <xdr:cNvPr id="5" name="AutoShape 7">
          <a:hlinkClick r:id="rId5"/>
        </xdr:cNvPr>
        <xdr:cNvSpPr>
          <a:spLocks/>
        </xdr:cNvSpPr>
      </xdr:nvSpPr>
      <xdr:spPr>
        <a:xfrm>
          <a:off x="7400925" y="695325"/>
          <a:ext cx="2162175" cy="542925"/>
        </a:xfrm>
        <a:prstGeom prst="bevel">
          <a:avLst/>
        </a:prstGeom>
        <a:solidFill>
          <a:srgbClr val="CC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52</a:t>
          </a:r>
        </a:p>
      </xdr:txBody>
    </xdr:sp>
    <xdr:clientData fPrintsWithSheet="0"/>
  </xdr:twoCellAnchor>
  <xdr:twoCellAnchor editAs="absolute">
    <xdr:from>
      <xdr:col>8</xdr:col>
      <xdr:colOff>9525</xdr:colOff>
      <xdr:row>2</xdr:row>
      <xdr:rowOff>352425</xdr:rowOff>
    </xdr:from>
    <xdr:to>
      <xdr:col>8</xdr:col>
      <xdr:colOff>2171700</xdr:colOff>
      <xdr:row>3</xdr:row>
      <xdr:rowOff>419100</xdr:rowOff>
    </xdr:to>
    <xdr:sp>
      <xdr:nvSpPr>
        <xdr:cNvPr id="6" name="AutoShape 8">
          <a:hlinkClick r:id="rId6"/>
        </xdr:cNvPr>
        <xdr:cNvSpPr>
          <a:spLocks/>
        </xdr:cNvSpPr>
      </xdr:nvSpPr>
      <xdr:spPr>
        <a:xfrm>
          <a:off x="7400925" y="1247775"/>
          <a:ext cx="2162175" cy="542925"/>
        </a:xfrm>
        <a:prstGeom prst="bevel">
          <a:avLst/>
        </a:prstGeom>
        <a:solidFill>
          <a:srgbClr val="9999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53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38100</xdr:colOff>
      <xdr:row>9</xdr:row>
      <xdr:rowOff>0</xdr:rowOff>
    </xdr:from>
    <xdr:to>
      <xdr:col>10</xdr:col>
      <xdr:colOff>2200275</xdr:colOff>
      <xdr:row>11</xdr:row>
      <xdr:rowOff>142875</xdr:rowOff>
    </xdr:to>
    <xdr:sp>
      <xdr:nvSpPr>
        <xdr:cNvPr id="1" name="AutoShape 7">
          <a:hlinkClick r:id="rId1"/>
        </xdr:cNvPr>
        <xdr:cNvSpPr>
          <a:spLocks/>
        </xdr:cNvSpPr>
      </xdr:nvSpPr>
      <xdr:spPr>
        <a:xfrm>
          <a:off x="7410450" y="2524125"/>
          <a:ext cx="2162175" cy="723900"/>
        </a:xfrm>
        <a:prstGeom prst="bevel">
          <a:avLst/>
        </a:prstGeom>
        <a:solidFill>
          <a:srgbClr val="CC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52</a:t>
          </a:r>
        </a:p>
      </xdr:txBody>
    </xdr:sp>
    <xdr:clientData fPrintsWithSheet="0"/>
  </xdr:twoCellAnchor>
  <xdr:twoCellAnchor editAs="absolute">
    <xdr:from>
      <xdr:col>10</xdr:col>
      <xdr:colOff>38100</xdr:colOff>
      <xdr:row>7</xdr:row>
      <xdr:rowOff>38100</xdr:rowOff>
    </xdr:from>
    <xdr:to>
      <xdr:col>10</xdr:col>
      <xdr:colOff>2200275</xdr:colOff>
      <xdr:row>8</xdr:row>
      <xdr:rowOff>381000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410450" y="1971675"/>
          <a:ext cx="2162175" cy="542925"/>
        </a:xfrm>
        <a:prstGeom prst="bevel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51</a:t>
          </a:r>
        </a:p>
      </xdr:txBody>
    </xdr:sp>
    <xdr:clientData fPrintsWithSheet="0"/>
  </xdr:twoCellAnchor>
  <xdr:twoCellAnchor editAs="absolute">
    <xdr:from>
      <xdr:col>10</xdr:col>
      <xdr:colOff>38100</xdr:colOff>
      <xdr:row>11</xdr:row>
      <xdr:rowOff>171450</xdr:rowOff>
    </xdr:from>
    <xdr:to>
      <xdr:col>10</xdr:col>
      <xdr:colOff>2200275</xdr:colOff>
      <xdr:row>13</xdr:row>
      <xdr:rowOff>95250</xdr:rowOff>
    </xdr:to>
    <xdr:sp>
      <xdr:nvSpPr>
        <xdr:cNvPr id="3" name="AutoShape 9">
          <a:hlinkClick r:id="rId3"/>
        </xdr:cNvPr>
        <xdr:cNvSpPr>
          <a:spLocks/>
        </xdr:cNvSpPr>
      </xdr:nvSpPr>
      <xdr:spPr>
        <a:xfrm>
          <a:off x="7410450" y="3276600"/>
          <a:ext cx="2162175" cy="733425"/>
        </a:xfrm>
        <a:prstGeom prst="bevel">
          <a:avLst/>
        </a:prstGeom>
        <a:solidFill>
          <a:srgbClr val="9999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grille U 53</a:t>
          </a:r>
        </a:p>
      </xdr:txBody>
    </xdr:sp>
    <xdr:clientData fPrintsWithSheet="0"/>
  </xdr:twoCellAnchor>
  <xdr:twoCellAnchor editAs="absolute">
    <xdr:from>
      <xdr:col>10</xdr:col>
      <xdr:colOff>38100</xdr:colOff>
      <xdr:row>1</xdr:row>
      <xdr:rowOff>28575</xdr:rowOff>
    </xdr:from>
    <xdr:to>
      <xdr:col>10</xdr:col>
      <xdr:colOff>2200275</xdr:colOff>
      <xdr:row>4</xdr:row>
      <xdr:rowOff>76200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7410450" y="342900"/>
          <a:ext cx="2162175" cy="542925"/>
        </a:xfrm>
        <a:prstGeom prst="bevel">
          <a:avLst/>
        </a:prstGeom>
        <a:solidFill>
          <a:srgbClr val="FF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garde U 51</a:t>
          </a:r>
        </a:p>
      </xdr:txBody>
    </xdr:sp>
    <xdr:clientData fPrintsWithSheet="0"/>
  </xdr:twoCellAnchor>
  <xdr:twoCellAnchor editAs="absolute">
    <xdr:from>
      <xdr:col>10</xdr:col>
      <xdr:colOff>38100</xdr:colOff>
      <xdr:row>4</xdr:row>
      <xdr:rowOff>76200</xdr:rowOff>
    </xdr:from>
    <xdr:to>
      <xdr:col>10</xdr:col>
      <xdr:colOff>2200275</xdr:colOff>
      <xdr:row>6</xdr:row>
      <xdr:rowOff>66675</xdr:rowOff>
    </xdr:to>
    <xdr:sp>
      <xdr:nvSpPr>
        <xdr:cNvPr id="5" name="AutoShape 11">
          <a:hlinkClick r:id="rId5"/>
        </xdr:cNvPr>
        <xdr:cNvSpPr>
          <a:spLocks/>
        </xdr:cNvSpPr>
      </xdr:nvSpPr>
      <xdr:spPr>
        <a:xfrm>
          <a:off x="7410450" y="885825"/>
          <a:ext cx="2162175" cy="542925"/>
        </a:xfrm>
        <a:prstGeom prst="bevel">
          <a:avLst/>
        </a:prstGeom>
        <a:solidFill>
          <a:srgbClr val="CCFFCC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52</a:t>
          </a:r>
        </a:p>
      </xdr:txBody>
    </xdr:sp>
    <xdr:clientData fPrintsWithSheet="0"/>
  </xdr:twoCellAnchor>
  <xdr:twoCellAnchor editAs="absolute">
    <xdr:from>
      <xdr:col>10</xdr:col>
      <xdr:colOff>38100</xdr:colOff>
      <xdr:row>6</xdr:row>
      <xdr:rowOff>76200</xdr:rowOff>
    </xdr:from>
    <xdr:to>
      <xdr:col>10</xdr:col>
      <xdr:colOff>2200275</xdr:colOff>
      <xdr:row>7</xdr:row>
      <xdr:rowOff>47625</xdr:rowOff>
    </xdr:to>
    <xdr:sp>
      <xdr:nvSpPr>
        <xdr:cNvPr id="6" name="AutoShape 12">
          <a:hlinkClick r:id="rId6"/>
        </xdr:cNvPr>
        <xdr:cNvSpPr>
          <a:spLocks/>
        </xdr:cNvSpPr>
      </xdr:nvSpPr>
      <xdr:spPr>
        <a:xfrm>
          <a:off x="7410450" y="1438275"/>
          <a:ext cx="2162175" cy="542925"/>
        </a:xfrm>
        <a:prstGeom prst="bevel">
          <a:avLst/>
        </a:prstGeom>
        <a:solidFill>
          <a:srgbClr val="9999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de garde U 53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J103"/>
  <sheetViews>
    <sheetView showGridLines="0" tabSelected="1" zoomScale="75" zoomScaleNormal="75" zoomScalePageLayoutView="0" workbookViewId="0" topLeftCell="A1">
      <selection activeCell="K19" sqref="K19"/>
    </sheetView>
  </sheetViews>
  <sheetFormatPr defaultColWidth="11.421875" defaultRowHeight="12.75"/>
  <cols>
    <col min="1" max="1" width="14.421875" style="12" customWidth="1"/>
    <col min="2" max="2" width="7.7109375" style="12" customWidth="1"/>
    <col min="3" max="3" width="12.7109375" style="2" customWidth="1"/>
    <col min="4" max="4" width="15.140625" style="2" customWidth="1"/>
    <col min="5" max="5" width="18.7109375" style="2" customWidth="1"/>
    <col min="6" max="6" width="19.57421875" style="2" customWidth="1"/>
    <col min="7" max="7" width="12.28125" style="2" customWidth="1"/>
    <col min="8" max="8" width="11.421875" style="2" customWidth="1"/>
    <col min="9" max="9" width="35.00390625" style="2" customWidth="1"/>
    <col min="10" max="16384" width="11.421875" style="2" customWidth="1"/>
  </cols>
  <sheetData>
    <row r="1" spans="1:7" ht="24.75" customHeight="1" thickBot="1">
      <c r="A1" s="559" t="s">
        <v>188</v>
      </c>
      <c r="B1" s="560"/>
      <c r="C1" s="560"/>
      <c r="D1" s="560"/>
      <c r="E1" s="560"/>
      <c r="F1" s="560"/>
      <c r="G1" s="560"/>
    </row>
    <row r="2" spans="1:7" ht="45.75" customHeight="1" thickBot="1">
      <c r="A2" s="573" t="s">
        <v>94</v>
      </c>
      <c r="B2" s="574"/>
      <c r="C2" s="575"/>
      <c r="D2" s="575"/>
      <c r="E2" s="575"/>
      <c r="F2" s="575"/>
      <c r="G2" s="576"/>
    </row>
    <row r="3" spans="1:7" ht="37.5" customHeight="1" thickBot="1">
      <c r="A3" s="542" t="s">
        <v>201</v>
      </c>
      <c r="B3" s="543"/>
      <c r="C3" s="543"/>
      <c r="D3" s="543"/>
      <c r="E3" s="287">
        <v>2009</v>
      </c>
      <c r="F3" s="531"/>
      <c r="G3" s="532"/>
    </row>
    <row r="4" spans="1:7" ht="42" customHeight="1" thickBot="1">
      <c r="A4" s="533" t="s">
        <v>82</v>
      </c>
      <c r="B4" s="534"/>
      <c r="C4" s="534"/>
      <c r="D4" s="534"/>
      <c r="E4" s="534"/>
      <c r="F4" s="534"/>
      <c r="G4" s="535"/>
    </row>
    <row r="5" spans="1:7" ht="42" customHeight="1" thickBot="1">
      <c r="A5" s="533" t="s">
        <v>183</v>
      </c>
      <c r="B5" s="534"/>
      <c r="C5" s="534"/>
      <c r="D5" s="534"/>
      <c r="E5" s="534"/>
      <c r="F5" s="534"/>
      <c r="G5" s="535"/>
    </row>
    <row r="6" spans="1:7" ht="39.75" customHeight="1" thickBot="1">
      <c r="A6" s="577" t="s">
        <v>95</v>
      </c>
      <c r="B6" s="578"/>
      <c r="C6" s="579"/>
      <c r="D6" s="579"/>
      <c r="E6" s="579"/>
      <c r="F6" s="579"/>
      <c r="G6" s="532"/>
    </row>
    <row r="7" spans="1:7" ht="27.75" customHeight="1" thickBot="1">
      <c r="A7" s="536" t="s">
        <v>86</v>
      </c>
      <c r="B7" s="531"/>
      <c r="C7" s="532"/>
      <c r="D7" s="536" t="s">
        <v>90</v>
      </c>
      <c r="E7" s="531"/>
      <c r="F7" s="531"/>
      <c r="G7" s="537"/>
    </row>
    <row r="8" spans="1:7" ht="16.5" customHeight="1">
      <c r="A8" s="541" t="s">
        <v>0</v>
      </c>
      <c r="B8" s="539"/>
      <c r="C8" s="540"/>
      <c r="D8" s="538" t="s">
        <v>1</v>
      </c>
      <c r="E8" s="539"/>
      <c r="F8" s="539"/>
      <c r="G8" s="540"/>
    </row>
    <row r="9" spans="1:9" ht="46.5" customHeight="1" thickBot="1">
      <c r="A9" s="553"/>
      <c r="B9" s="554"/>
      <c r="C9" s="555"/>
      <c r="D9" s="527"/>
      <c r="E9" s="528"/>
      <c r="F9" s="528"/>
      <c r="G9" s="522"/>
      <c r="I9" s="516" t="s">
        <v>171</v>
      </c>
    </row>
    <row r="10" spans="1:9" ht="37.5" customHeight="1" thickBot="1">
      <c r="A10" s="360" t="s">
        <v>2</v>
      </c>
      <c r="B10" s="514"/>
      <c r="C10" s="515"/>
      <c r="D10" s="523"/>
      <c r="E10" s="524"/>
      <c r="F10" s="524"/>
      <c r="G10" s="517"/>
      <c r="I10" s="551"/>
    </row>
    <row r="11" spans="1:9" ht="54" customHeight="1" thickBot="1">
      <c r="A11" s="291" t="s">
        <v>63</v>
      </c>
      <c r="B11" s="521"/>
      <c r="C11" s="513"/>
      <c r="D11" s="518"/>
      <c r="E11" s="519"/>
      <c r="F11" s="519"/>
      <c r="G11" s="520"/>
      <c r="I11" s="552"/>
    </row>
    <row r="12" spans="1:9" ht="16.5" thickBot="1">
      <c r="A12" s="10"/>
      <c r="B12" s="16"/>
      <c r="C12" s="5"/>
      <c r="D12" s="3"/>
      <c r="E12" s="3"/>
      <c r="F12" s="3"/>
      <c r="G12" s="4"/>
      <c r="I12" s="293"/>
    </row>
    <row r="13" spans="1:7" ht="48.75" customHeight="1" thickBot="1">
      <c r="A13" s="567" t="s">
        <v>3</v>
      </c>
      <c r="B13" s="568"/>
      <c r="C13" s="569"/>
      <c r="D13" s="569"/>
      <c r="E13" s="569"/>
      <c r="F13" s="569"/>
      <c r="G13" s="570"/>
    </row>
    <row r="14" spans="1:10" ht="50.25" customHeight="1" thickBot="1" thickTop="1">
      <c r="A14" s="15" t="s">
        <v>83</v>
      </c>
      <c r="B14" s="15" t="s">
        <v>174</v>
      </c>
      <c r="C14" s="7" t="s">
        <v>87</v>
      </c>
      <c r="D14" s="571" t="s">
        <v>88</v>
      </c>
      <c r="E14" s="572"/>
      <c r="F14" s="14" t="s">
        <v>89</v>
      </c>
      <c r="G14" s="7" t="s">
        <v>4</v>
      </c>
      <c r="H14" s="302" t="s">
        <v>203</v>
      </c>
      <c r="I14" s="556" t="s">
        <v>208</v>
      </c>
      <c r="J14" s="1"/>
    </row>
    <row r="15" spans="1:10" ht="48.75" customHeight="1" thickBot="1">
      <c r="A15" s="119" t="s">
        <v>84</v>
      </c>
      <c r="B15" s="18">
        <v>1</v>
      </c>
      <c r="C15" s="294"/>
      <c r="D15" s="529"/>
      <c r="E15" s="530"/>
      <c r="F15" s="295"/>
      <c r="G15" s="511">
        <f>IF(H15="a","ABS",IF(' grille U51'!G70="","",ROUND(20*' grille U51'!F70/' grille U51'!G70,2)))</f>
      </c>
      <c r="H15" s="364"/>
      <c r="I15" s="557"/>
      <c r="J15" s="1"/>
    </row>
    <row r="16" spans="1:9" ht="57" customHeight="1" thickBot="1">
      <c r="A16" s="120" t="s">
        <v>85</v>
      </c>
      <c r="B16" s="19">
        <v>1</v>
      </c>
      <c r="C16" s="296"/>
      <c r="D16" s="525"/>
      <c r="E16" s="526"/>
      <c r="F16" s="297"/>
      <c r="G16" s="512">
        <f>IF(H16="a","ABS",IF(OR(' grille U51'!I70="",' grille U51'!I70=0),"",ROUND(20*' grille U51'!H70/' grille U51'!I70,2)))</f>
      </c>
      <c r="H16" s="365"/>
      <c r="I16" s="558"/>
    </row>
    <row r="17" spans="1:7" ht="21.75" customHeight="1" thickBot="1">
      <c r="A17" s="20" t="s">
        <v>96</v>
      </c>
      <c r="B17" s="17"/>
      <c r="C17" s="9"/>
      <c r="D17" s="9"/>
      <c r="E17" s="6"/>
      <c r="F17" s="8"/>
      <c r="G17" s="4"/>
    </row>
    <row r="18" spans="1:9" ht="21.75" customHeight="1" thickBot="1">
      <c r="A18" s="544"/>
      <c r="B18" s="545"/>
      <c r="C18" s="545"/>
      <c r="D18" s="545"/>
      <c r="E18" s="546"/>
      <c r="F18" s="536" t="s">
        <v>170</v>
      </c>
      <c r="G18" s="537"/>
      <c r="I18" s="814" t="s">
        <v>248</v>
      </c>
    </row>
    <row r="19" spans="1:9" ht="21.75" customHeight="1">
      <c r="A19" s="547"/>
      <c r="B19" s="545"/>
      <c r="C19" s="545"/>
      <c r="D19" s="545"/>
      <c r="E19" s="546"/>
      <c r="F19" s="561" t="str">
        <f>IF(OR($G$15="",$G$16=""),"-",IF($G$15="ABS",$G$16,IF($G$16="ABS",$G15,ROUND(($B$15*$G$15+$B$16*$G$16)/($B$15+B16),2))))</f>
        <v>-</v>
      </c>
      <c r="G19" s="564" t="s">
        <v>91</v>
      </c>
      <c r="I19" s="815"/>
    </row>
    <row r="20" spans="1:9" ht="21.75" customHeight="1">
      <c r="A20" s="547"/>
      <c r="B20" s="545"/>
      <c r="C20" s="545"/>
      <c r="D20" s="545"/>
      <c r="E20" s="546"/>
      <c r="F20" s="562"/>
      <c r="G20" s="565"/>
      <c r="I20" s="815"/>
    </row>
    <row r="21" spans="1:9" ht="30.75" customHeight="1" thickBot="1">
      <c r="A21" s="548"/>
      <c r="B21" s="549"/>
      <c r="C21" s="549"/>
      <c r="D21" s="549"/>
      <c r="E21" s="550"/>
      <c r="F21" s="563"/>
      <c r="G21" s="566"/>
      <c r="I21" s="816"/>
    </row>
    <row r="22" ht="75" customHeight="1"/>
    <row r="23" spans="1:2" ht="42" customHeight="1">
      <c r="A23" s="13"/>
      <c r="B23" s="13"/>
    </row>
    <row r="24" ht="45" customHeight="1"/>
    <row r="28" ht="30" customHeight="1"/>
    <row r="31" ht="30" customHeight="1"/>
    <row r="32" ht="12.75">
      <c r="A32" s="12">
        <v>2009</v>
      </c>
    </row>
    <row r="33" ht="12.75">
      <c r="A33" s="12">
        <v>2010</v>
      </c>
    </row>
    <row r="34" ht="12.75">
      <c r="A34" s="12">
        <v>2011</v>
      </c>
    </row>
    <row r="35" ht="12.75">
      <c r="A35" s="12">
        <v>2012</v>
      </c>
    </row>
    <row r="36" ht="12.75">
      <c r="A36" s="12">
        <v>2013</v>
      </c>
    </row>
    <row r="37" ht="12.75">
      <c r="A37" s="12">
        <v>2014</v>
      </c>
    </row>
    <row r="38" ht="12.75">
      <c r="A38" s="12">
        <v>2015</v>
      </c>
    </row>
    <row r="39" spans="1:8" ht="30.75" customHeight="1">
      <c r="A39" s="12">
        <v>2016</v>
      </c>
      <c r="B39" s="265"/>
      <c r="C39" s="266"/>
      <c r="D39" s="266"/>
      <c r="E39" s="266"/>
      <c r="F39" s="266"/>
      <c r="G39" s="266"/>
      <c r="H39" s="266"/>
    </row>
    <row r="40" spans="1:8" ht="12.75">
      <c r="A40" s="12">
        <v>2017</v>
      </c>
      <c r="B40" s="265"/>
      <c r="C40" s="266"/>
      <c r="D40" s="266"/>
      <c r="E40" s="266"/>
      <c r="F40" s="266"/>
      <c r="G40" s="266"/>
      <c r="H40" s="266"/>
    </row>
    <row r="41" spans="1:8" ht="20.25" customHeight="1">
      <c r="A41" s="12">
        <v>2018</v>
      </c>
      <c r="B41" s="265"/>
      <c r="C41" s="266"/>
      <c r="D41" s="266"/>
      <c r="E41" s="266"/>
      <c r="F41" s="266"/>
      <c r="G41" s="266"/>
      <c r="H41" s="266"/>
    </row>
    <row r="42" spans="1:8" ht="6" customHeight="1">
      <c r="A42" s="12">
        <v>2019</v>
      </c>
      <c r="B42" s="265"/>
      <c r="C42" s="266"/>
      <c r="D42" s="266"/>
      <c r="E42" s="266"/>
      <c r="F42" s="266"/>
      <c r="G42" s="266"/>
      <c r="H42" s="266"/>
    </row>
    <row r="43" spans="1:8" ht="10.5" customHeight="1">
      <c r="A43" s="12">
        <v>2020</v>
      </c>
      <c r="B43" s="265"/>
      <c r="C43" s="266"/>
      <c r="D43" s="266"/>
      <c r="E43" s="266"/>
      <c r="F43" s="266"/>
      <c r="G43" s="266"/>
      <c r="H43" s="266"/>
    </row>
    <row r="44" spans="1:8" ht="10.5" customHeight="1">
      <c r="A44" s="13"/>
      <c r="B44" s="13"/>
      <c r="C44" s="267"/>
      <c r="D44" s="267"/>
      <c r="E44" s="267"/>
      <c r="F44" s="267"/>
      <c r="G44" s="267"/>
      <c r="H44" s="267"/>
    </row>
    <row r="45" spans="1:8" ht="10.5" customHeight="1">
      <c r="A45" s="268"/>
      <c r="B45" s="268"/>
      <c r="C45" s="267"/>
      <c r="D45" s="267"/>
      <c r="E45" s="267"/>
      <c r="F45" s="267"/>
      <c r="G45" s="267"/>
      <c r="H45" s="267"/>
    </row>
    <row r="46" spans="1:8" ht="24" customHeight="1">
      <c r="A46" s="268"/>
      <c r="B46" s="268"/>
      <c r="C46" s="267"/>
      <c r="D46" s="267"/>
      <c r="E46" s="267"/>
      <c r="F46" s="267"/>
      <c r="G46" s="267"/>
      <c r="H46" s="267"/>
    </row>
    <row r="47" spans="1:8" ht="13.5" customHeight="1">
      <c r="A47" s="268"/>
      <c r="B47" s="268"/>
      <c r="C47" s="267"/>
      <c r="D47" s="267"/>
      <c r="E47" s="267"/>
      <c r="F47" s="267"/>
      <c r="G47" s="267"/>
      <c r="H47" s="267"/>
    </row>
    <row r="48" spans="1:8" ht="13.5" customHeight="1">
      <c r="A48" s="268"/>
      <c r="B48" s="268"/>
      <c r="C48" s="267"/>
      <c r="D48" s="267"/>
      <c r="E48" s="267"/>
      <c r="F48" s="267"/>
      <c r="G48" s="267"/>
      <c r="H48" s="267"/>
    </row>
    <row r="49" spans="1:8" ht="13.5" customHeight="1">
      <c r="A49" s="268"/>
      <c r="B49" s="268"/>
      <c r="C49" s="267"/>
      <c r="D49" s="267"/>
      <c r="E49" s="267"/>
      <c r="F49" s="267"/>
      <c r="G49" s="267"/>
      <c r="H49" s="267"/>
    </row>
    <row r="50" spans="1:8" ht="12.75">
      <c r="A50" s="268"/>
      <c r="B50" s="268"/>
      <c r="C50" s="267"/>
      <c r="D50" s="267"/>
      <c r="E50" s="267"/>
      <c r="F50" s="267"/>
      <c r="G50" s="267"/>
      <c r="H50" s="267"/>
    </row>
    <row r="51" spans="1:8" ht="12.75">
      <c r="A51" s="268"/>
      <c r="B51" s="268"/>
      <c r="C51" s="267"/>
      <c r="D51" s="267"/>
      <c r="E51" s="267"/>
      <c r="F51" s="267"/>
      <c r="G51" s="267"/>
      <c r="H51" s="267"/>
    </row>
    <row r="52" spans="1:8" ht="12.75">
      <c r="A52" s="268"/>
      <c r="B52" s="268"/>
      <c r="C52" s="267"/>
      <c r="D52" s="267"/>
      <c r="E52" s="267"/>
      <c r="F52" s="267"/>
      <c r="G52" s="267"/>
      <c r="H52" s="267"/>
    </row>
    <row r="53" spans="1:8" ht="12.75">
      <c r="A53" s="268"/>
      <c r="B53" s="268"/>
      <c r="C53" s="267"/>
      <c r="D53" s="267"/>
      <c r="E53" s="267"/>
      <c r="F53" s="267"/>
      <c r="G53" s="267"/>
      <c r="H53" s="267"/>
    </row>
    <row r="54" spans="1:8" ht="12.75">
      <c r="A54" s="268"/>
      <c r="B54" s="268"/>
      <c r="C54" s="267"/>
      <c r="D54" s="267"/>
      <c r="E54" s="267"/>
      <c r="F54" s="267"/>
      <c r="G54" s="267"/>
      <c r="H54" s="267"/>
    </row>
    <row r="55" spans="1:8" ht="12.75">
      <c r="A55" s="268"/>
      <c r="B55" s="268"/>
      <c r="C55" s="267"/>
      <c r="D55" s="267"/>
      <c r="E55" s="267"/>
      <c r="F55" s="267"/>
      <c r="G55" s="267"/>
      <c r="H55" s="267"/>
    </row>
    <row r="56" spans="1:8" ht="12.75">
      <c r="A56" s="268"/>
      <c r="B56" s="268"/>
      <c r="C56" s="267"/>
      <c r="D56" s="267"/>
      <c r="E56" s="267"/>
      <c r="F56" s="267"/>
      <c r="G56" s="267"/>
      <c r="H56" s="267"/>
    </row>
    <row r="57" spans="1:8" ht="12.75">
      <c r="A57" s="268"/>
      <c r="B57" s="268"/>
      <c r="C57" s="267"/>
      <c r="D57" s="267"/>
      <c r="E57" s="267"/>
      <c r="F57" s="267"/>
      <c r="G57" s="267"/>
      <c r="H57" s="267"/>
    </row>
    <row r="58" spans="1:8" ht="12.75">
      <c r="A58" s="268"/>
      <c r="B58" s="268"/>
      <c r="C58" s="267"/>
      <c r="D58" s="267"/>
      <c r="E58" s="267"/>
      <c r="F58" s="267"/>
      <c r="G58" s="267"/>
      <c r="H58" s="267"/>
    </row>
    <row r="59" spans="1:8" ht="12.75">
      <c r="A59" s="268"/>
      <c r="B59" s="268"/>
      <c r="C59" s="267"/>
      <c r="D59" s="267"/>
      <c r="E59" s="267"/>
      <c r="F59" s="267"/>
      <c r="G59" s="267"/>
      <c r="H59" s="267"/>
    </row>
    <row r="60" spans="1:8" ht="12.75">
      <c r="A60" s="268"/>
      <c r="B60" s="268"/>
      <c r="C60" s="267"/>
      <c r="D60" s="267"/>
      <c r="E60" s="267"/>
      <c r="F60" s="267"/>
      <c r="G60" s="267"/>
      <c r="H60" s="267"/>
    </row>
    <row r="61" spans="1:8" ht="12.75">
      <c r="A61" s="268"/>
      <c r="B61" s="268"/>
      <c r="C61" s="267"/>
      <c r="D61" s="267"/>
      <c r="E61" s="267"/>
      <c r="F61" s="267"/>
      <c r="G61" s="267"/>
      <c r="H61" s="267"/>
    </row>
    <row r="62" spans="1:8" ht="12.75">
      <c r="A62" s="268"/>
      <c r="B62" s="268"/>
      <c r="C62" s="267"/>
      <c r="D62" s="267"/>
      <c r="E62" s="267"/>
      <c r="F62" s="267"/>
      <c r="G62" s="267"/>
      <c r="H62" s="267"/>
    </row>
    <row r="63" spans="1:8" ht="12.75">
      <c r="A63" s="268"/>
      <c r="B63" s="268"/>
      <c r="C63" s="267"/>
      <c r="D63" s="267"/>
      <c r="E63" s="267"/>
      <c r="F63" s="267"/>
      <c r="G63" s="267"/>
      <c r="H63" s="267"/>
    </row>
    <row r="64" spans="1:8" ht="16.5" customHeight="1">
      <c r="A64" s="268"/>
      <c r="B64" s="268"/>
      <c r="C64" s="267"/>
      <c r="D64" s="267"/>
      <c r="E64" s="267"/>
      <c r="F64" s="267"/>
      <c r="G64" s="267"/>
      <c r="H64" s="267"/>
    </row>
    <row r="65" spans="1:8" ht="12.75">
      <c r="A65" s="268"/>
      <c r="B65" s="268"/>
      <c r="C65" s="267"/>
      <c r="D65" s="267"/>
      <c r="E65" s="267"/>
      <c r="F65" s="267"/>
      <c r="G65" s="267"/>
      <c r="H65" s="267"/>
    </row>
    <row r="66" spans="1:8" ht="12.75">
      <c r="A66" s="268"/>
      <c r="B66" s="268"/>
      <c r="C66" s="267"/>
      <c r="D66" s="267"/>
      <c r="E66" s="267"/>
      <c r="F66" s="267"/>
      <c r="G66" s="267"/>
      <c r="H66" s="267"/>
    </row>
    <row r="67" spans="1:8" ht="12.75">
      <c r="A67" s="268"/>
      <c r="B67" s="268"/>
      <c r="C67" s="267"/>
      <c r="D67" s="267"/>
      <c r="E67" s="267"/>
      <c r="F67" s="267"/>
      <c r="G67" s="267"/>
      <c r="H67" s="267"/>
    </row>
    <row r="68" spans="1:8" ht="12.75">
      <c r="A68" s="268"/>
      <c r="B68" s="268"/>
      <c r="C68" s="267"/>
      <c r="D68" s="267"/>
      <c r="E68" s="267"/>
      <c r="F68" s="267"/>
      <c r="G68" s="267"/>
      <c r="H68" s="267"/>
    </row>
    <row r="69" spans="1:8" ht="12.75">
      <c r="A69" s="268"/>
      <c r="B69" s="268"/>
      <c r="C69" s="267"/>
      <c r="D69" s="267"/>
      <c r="E69" s="267"/>
      <c r="F69" s="267"/>
      <c r="G69" s="267"/>
      <c r="H69" s="267"/>
    </row>
    <row r="70" spans="1:8" ht="12.75">
      <c r="A70" s="268"/>
      <c r="B70" s="268"/>
      <c r="C70" s="267"/>
      <c r="D70" s="267"/>
      <c r="E70" s="267"/>
      <c r="F70" s="267"/>
      <c r="G70" s="267"/>
      <c r="H70" s="267"/>
    </row>
    <row r="71" spans="1:8" ht="12.75">
      <c r="A71" s="268"/>
      <c r="B71" s="268"/>
      <c r="C71" s="267"/>
      <c r="D71" s="267"/>
      <c r="E71" s="267"/>
      <c r="F71" s="267"/>
      <c r="G71" s="267"/>
      <c r="H71" s="267"/>
    </row>
    <row r="72" spans="1:8" ht="10.5" customHeight="1">
      <c r="A72" s="268"/>
      <c r="B72" s="268"/>
      <c r="C72" s="267"/>
      <c r="D72" s="267"/>
      <c r="E72" s="267"/>
      <c r="F72" s="267"/>
      <c r="G72" s="267"/>
      <c r="H72" s="267"/>
    </row>
    <row r="73" spans="1:8" ht="10.5" customHeight="1">
      <c r="A73" s="13"/>
      <c r="B73" s="13"/>
      <c r="C73" s="267"/>
      <c r="D73" s="267"/>
      <c r="E73" s="267"/>
      <c r="F73" s="267"/>
      <c r="G73" s="267"/>
      <c r="H73" s="267"/>
    </row>
    <row r="74" spans="1:8" ht="10.5" customHeight="1">
      <c r="A74" s="268"/>
      <c r="B74" s="268"/>
      <c r="C74" s="267"/>
      <c r="D74" s="267"/>
      <c r="E74" s="267"/>
      <c r="F74" s="267"/>
      <c r="G74" s="267"/>
      <c r="H74" s="267"/>
    </row>
    <row r="75" spans="1:8" ht="24" customHeight="1">
      <c r="A75" s="268"/>
      <c r="B75" s="268"/>
      <c r="C75" s="267"/>
      <c r="D75" s="267"/>
      <c r="E75" s="267"/>
      <c r="F75" s="267"/>
      <c r="G75" s="267"/>
      <c r="H75" s="267"/>
    </row>
    <row r="76" spans="1:8" ht="30" customHeight="1">
      <c r="A76" s="268"/>
      <c r="B76" s="268"/>
      <c r="C76" s="267"/>
      <c r="D76" s="267"/>
      <c r="E76" s="267"/>
      <c r="F76" s="267"/>
      <c r="G76" s="267"/>
      <c r="H76" s="267"/>
    </row>
    <row r="77" spans="1:8" ht="12.75">
      <c r="A77" s="268"/>
      <c r="B77" s="268"/>
      <c r="C77" s="267"/>
      <c r="D77" s="267"/>
      <c r="E77" s="267"/>
      <c r="F77" s="267"/>
      <c r="G77" s="267"/>
      <c r="H77" s="267"/>
    </row>
    <row r="78" spans="1:8" ht="12.75">
      <c r="A78" s="268"/>
      <c r="B78" s="268"/>
      <c r="C78" s="267"/>
      <c r="D78" s="267"/>
      <c r="E78" s="267"/>
      <c r="F78" s="267"/>
      <c r="G78" s="267"/>
      <c r="H78" s="267"/>
    </row>
    <row r="79" spans="1:8" ht="12.75">
      <c r="A79" s="268"/>
      <c r="B79" s="268"/>
      <c r="C79" s="267"/>
      <c r="D79" s="267"/>
      <c r="E79" s="267"/>
      <c r="F79" s="267"/>
      <c r="G79" s="267"/>
      <c r="H79" s="267"/>
    </row>
    <row r="80" spans="1:8" ht="12.75">
      <c r="A80" s="268"/>
      <c r="B80" s="268"/>
      <c r="C80" s="267"/>
      <c r="D80" s="267"/>
      <c r="E80" s="267"/>
      <c r="F80" s="267"/>
      <c r="G80" s="267"/>
      <c r="H80" s="267"/>
    </row>
    <row r="81" spans="1:8" ht="12.75">
      <c r="A81" s="268"/>
      <c r="B81" s="268"/>
      <c r="C81" s="267"/>
      <c r="D81" s="267"/>
      <c r="E81" s="267"/>
      <c r="F81" s="267"/>
      <c r="G81" s="267"/>
      <c r="H81" s="267"/>
    </row>
    <row r="82" spans="1:8" ht="12.75">
      <c r="A82" s="268"/>
      <c r="B82" s="268"/>
      <c r="C82" s="267"/>
      <c r="D82" s="267"/>
      <c r="E82" s="267"/>
      <c r="F82" s="267"/>
      <c r="G82" s="267"/>
      <c r="H82" s="267"/>
    </row>
    <row r="83" spans="1:8" ht="22.5" customHeight="1">
      <c r="A83" s="268"/>
      <c r="B83" s="268"/>
      <c r="C83" s="267"/>
      <c r="D83" s="267"/>
      <c r="E83" s="267"/>
      <c r="F83" s="267"/>
      <c r="G83" s="267"/>
      <c r="H83" s="267"/>
    </row>
    <row r="84" spans="1:8" ht="22.5" customHeight="1">
      <c r="A84" s="268"/>
      <c r="B84" s="268"/>
      <c r="C84" s="267"/>
      <c r="D84" s="267"/>
      <c r="E84" s="267"/>
      <c r="F84" s="267"/>
      <c r="G84" s="267"/>
      <c r="H84" s="267"/>
    </row>
    <row r="85" spans="1:8" ht="22.5" customHeight="1">
      <c r="A85" s="268"/>
      <c r="B85" s="268"/>
      <c r="C85" s="267"/>
      <c r="D85" s="267"/>
      <c r="E85" s="267"/>
      <c r="F85" s="267"/>
      <c r="G85" s="267"/>
      <c r="H85" s="267"/>
    </row>
    <row r="86" spans="1:8" ht="12.75">
      <c r="A86" s="268"/>
      <c r="B86" s="268"/>
      <c r="C86" s="267"/>
      <c r="D86" s="267"/>
      <c r="E86" s="267"/>
      <c r="F86" s="267"/>
      <c r="G86" s="267"/>
      <c r="H86" s="267"/>
    </row>
    <row r="87" spans="1:8" ht="12.75">
      <c r="A87" s="268"/>
      <c r="B87" s="268"/>
      <c r="C87" s="267"/>
      <c r="D87" s="267"/>
      <c r="E87" s="267"/>
      <c r="F87" s="267"/>
      <c r="G87" s="267"/>
      <c r="H87" s="267"/>
    </row>
    <row r="88" spans="1:8" ht="12.75">
      <c r="A88" s="268"/>
      <c r="B88" s="268"/>
      <c r="C88" s="267"/>
      <c r="D88" s="267"/>
      <c r="E88" s="267"/>
      <c r="F88" s="267"/>
      <c r="G88" s="267"/>
      <c r="H88" s="267"/>
    </row>
    <row r="89" spans="1:8" ht="12.75">
      <c r="A89" s="269"/>
      <c r="B89" s="269"/>
      <c r="C89" s="270"/>
      <c r="D89" s="270"/>
      <c r="E89" s="270"/>
      <c r="F89" s="270"/>
      <c r="G89" s="270"/>
      <c r="H89" s="267"/>
    </row>
    <row r="90" spans="1:8" ht="15.75">
      <c r="A90" s="13"/>
      <c r="B90" s="13"/>
      <c r="C90" s="267"/>
      <c r="D90" s="267"/>
      <c r="E90" s="267"/>
      <c r="F90" s="267"/>
      <c r="G90" s="267"/>
      <c r="H90" s="267"/>
    </row>
    <row r="91" spans="1:8" ht="12.75">
      <c r="A91" s="268"/>
      <c r="B91" s="268"/>
      <c r="C91" s="267"/>
      <c r="D91" s="267"/>
      <c r="E91" s="267"/>
      <c r="F91" s="267"/>
      <c r="G91" s="267"/>
      <c r="H91" s="267"/>
    </row>
    <row r="92" spans="1:8" ht="12.75">
      <c r="A92" s="268"/>
      <c r="B92" s="268"/>
      <c r="C92" s="267"/>
      <c r="D92" s="267"/>
      <c r="E92" s="267"/>
      <c r="F92" s="267"/>
      <c r="G92" s="267"/>
      <c r="H92" s="267"/>
    </row>
    <row r="93" spans="1:8" ht="12.75">
      <c r="A93" s="268"/>
      <c r="B93" s="268"/>
      <c r="C93" s="267"/>
      <c r="D93" s="267"/>
      <c r="E93" s="267"/>
      <c r="F93" s="267"/>
      <c r="G93" s="267"/>
      <c r="H93" s="267"/>
    </row>
    <row r="94" spans="1:8" ht="12.75">
      <c r="A94" s="268"/>
      <c r="B94" s="268"/>
      <c r="C94" s="267"/>
      <c r="D94" s="267"/>
      <c r="E94" s="267"/>
      <c r="F94" s="267"/>
      <c r="G94" s="267"/>
      <c r="H94" s="267"/>
    </row>
    <row r="95" spans="1:8" ht="12.75">
      <c r="A95" s="268"/>
      <c r="B95" s="268"/>
      <c r="C95" s="267"/>
      <c r="D95" s="267"/>
      <c r="E95" s="267"/>
      <c r="F95" s="267"/>
      <c r="G95" s="267"/>
      <c r="H95" s="267"/>
    </row>
    <row r="96" spans="1:8" ht="12.75">
      <c r="A96" s="268"/>
      <c r="B96" s="268"/>
      <c r="C96" s="267"/>
      <c r="D96" s="267"/>
      <c r="E96" s="267"/>
      <c r="F96" s="267"/>
      <c r="G96" s="267"/>
      <c r="H96" s="267"/>
    </row>
    <row r="97" spans="1:8" ht="12.75">
      <c r="A97" s="268"/>
      <c r="B97" s="268"/>
      <c r="C97" s="267"/>
      <c r="D97" s="267"/>
      <c r="E97" s="267"/>
      <c r="F97" s="267"/>
      <c r="G97" s="267"/>
      <c r="H97" s="267"/>
    </row>
    <row r="98" spans="1:8" ht="12.75">
      <c r="A98" s="268"/>
      <c r="B98" s="268"/>
      <c r="C98" s="267"/>
      <c r="D98" s="267"/>
      <c r="E98" s="267"/>
      <c r="F98" s="267"/>
      <c r="G98" s="267"/>
      <c r="H98" s="267"/>
    </row>
    <row r="99" spans="1:8" ht="12.75">
      <c r="A99" s="268"/>
      <c r="B99" s="268"/>
      <c r="C99" s="267"/>
      <c r="D99" s="267"/>
      <c r="E99" s="267"/>
      <c r="F99" s="267"/>
      <c r="G99" s="267"/>
      <c r="H99" s="267"/>
    </row>
    <row r="100" spans="1:8" ht="12.75">
      <c r="A100" s="298" t="s">
        <v>205</v>
      </c>
      <c r="B100" s="268"/>
      <c r="C100" s="267"/>
      <c r="D100" s="267"/>
      <c r="E100" s="267"/>
      <c r="F100" s="267"/>
      <c r="G100" s="267"/>
      <c r="H100" s="267"/>
    </row>
    <row r="101" spans="1:8" ht="12.75">
      <c r="A101" s="268"/>
      <c r="B101" s="268"/>
      <c r="C101" s="267"/>
      <c r="D101" s="267"/>
      <c r="E101" s="267"/>
      <c r="F101" s="267"/>
      <c r="G101" s="267"/>
      <c r="H101" s="267"/>
    </row>
    <row r="102" spans="1:8" ht="12.75">
      <c r="A102" s="268"/>
      <c r="B102" s="268"/>
      <c r="C102" s="267"/>
      <c r="D102" s="267"/>
      <c r="E102" s="267"/>
      <c r="F102" s="267"/>
      <c r="G102" s="267"/>
      <c r="H102" s="267"/>
    </row>
    <row r="103" spans="1:8" ht="12.75">
      <c r="A103" s="268"/>
      <c r="B103" s="268"/>
      <c r="C103" s="267"/>
      <c r="D103" s="267"/>
      <c r="E103" s="267"/>
      <c r="F103" s="267"/>
      <c r="G103" s="267"/>
      <c r="H103" s="267"/>
    </row>
  </sheetData>
  <sheetProtection password="CC06" sheet="1" objects="1" scenarios="1"/>
  <mergeCells count="26">
    <mergeCell ref="I18:I21"/>
    <mergeCell ref="I14:I16"/>
    <mergeCell ref="A1:G1"/>
    <mergeCell ref="F19:F21"/>
    <mergeCell ref="G19:G21"/>
    <mergeCell ref="A13:G13"/>
    <mergeCell ref="D14:E14"/>
    <mergeCell ref="A2:G2"/>
    <mergeCell ref="A6:G6"/>
    <mergeCell ref="A7:C7"/>
    <mergeCell ref="A4:G4"/>
    <mergeCell ref="D9:G11"/>
    <mergeCell ref="B11:C11"/>
    <mergeCell ref="B10:C10"/>
    <mergeCell ref="I9:I11"/>
    <mergeCell ref="A9:C9"/>
    <mergeCell ref="F18:G18"/>
    <mergeCell ref="A18:E21"/>
    <mergeCell ref="D15:E15"/>
    <mergeCell ref="D16:E16"/>
    <mergeCell ref="F3:G3"/>
    <mergeCell ref="A5:G5"/>
    <mergeCell ref="D7:G7"/>
    <mergeCell ref="D8:G8"/>
    <mergeCell ref="A8:C8"/>
    <mergeCell ref="A3:D3"/>
  </mergeCells>
  <dataValidations count="1">
    <dataValidation type="list" allowBlank="1" showInputMessage="1" showErrorMessage="1" sqref="E3">
      <formula1>$A$31:$A$43</formula1>
    </dataValidation>
  </dataValidations>
  <printOptions horizontalCentered="1" verticalCentered="1"/>
  <pageMargins left="0.1968503937007874" right="0.1968503937007874" top="0.37" bottom="0.87" header="0.31" footer="0.57"/>
  <pageSetup horizontalDpi="300" verticalDpi="300" orientation="portrait" paperSize="9" r:id="rId4"/>
  <headerFooter alignWithMargins="0">
    <oddFooter>&amp;L&amp;F&amp;RVer 2.0 06/04/2008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275"/>
  <sheetViews>
    <sheetView showGridLines="0" zoomScale="85" zoomScaleNormal="85" workbookViewId="0" topLeftCell="A1">
      <selection activeCell="F8" sqref="F8:G20"/>
    </sheetView>
  </sheetViews>
  <sheetFormatPr defaultColWidth="11.421875" defaultRowHeight="12.75"/>
  <cols>
    <col min="1" max="2" width="5.7109375" style="117" customWidth="1"/>
    <col min="3" max="3" width="18.140625" style="472" customWidth="1"/>
    <col min="4" max="4" width="8.00390625" style="117" customWidth="1"/>
    <col min="5" max="5" width="38.7109375" style="117" customWidth="1"/>
    <col min="6" max="6" width="5.7109375" style="473" customWidth="1"/>
    <col min="7" max="7" width="5.7109375" style="474" customWidth="1"/>
    <col min="8" max="8" width="5.7109375" style="473" customWidth="1"/>
    <col min="9" max="9" width="5.7109375" style="474" customWidth="1"/>
    <col min="10" max="10" width="11.421875" style="424" customWidth="1"/>
    <col min="11" max="11" width="36.140625" style="424" customWidth="1"/>
    <col min="12" max="16384" width="11.421875" style="424" customWidth="1"/>
  </cols>
  <sheetData>
    <row r="1" spans="1:9" ht="24.75" customHeight="1" thickBot="1">
      <c r="A1" s="588" t="s">
        <v>175</v>
      </c>
      <c r="B1" s="589"/>
      <c r="C1" s="589"/>
      <c r="D1" s="589"/>
      <c r="E1" s="589"/>
      <c r="F1" s="594" t="s">
        <v>176</v>
      </c>
      <c r="G1" s="594"/>
      <c r="H1" s="594"/>
      <c r="I1" s="594"/>
    </row>
    <row r="2" spans="1:9" ht="24.75" customHeight="1" thickBot="1">
      <c r="A2" s="580" t="s">
        <v>2</v>
      </c>
      <c r="B2" s="581"/>
      <c r="C2" s="581"/>
      <c r="D2" s="582"/>
      <c r="E2" s="507" t="str">
        <f>IF(ISBLANK('page garde U51'!$B$10),"-",'page garde U51'!$B$10)</f>
        <v>-</v>
      </c>
      <c r="F2" s="508"/>
      <c r="G2" s="508"/>
      <c r="H2" s="508"/>
      <c r="I2" s="509"/>
    </row>
    <row r="3" spans="1:9" ht="24.75" customHeight="1" thickBot="1">
      <c r="A3" s="583" t="s">
        <v>204</v>
      </c>
      <c r="B3" s="581"/>
      <c r="C3" s="581"/>
      <c r="D3" s="582"/>
      <c r="E3" s="507" t="str">
        <f>IF(ISBLANK('page garde U51'!$B$11),"-",'page garde U51'!$B$11)</f>
        <v>-</v>
      </c>
      <c r="F3" s="508"/>
      <c r="G3" s="508"/>
      <c r="H3" s="508"/>
      <c r="I3" s="509"/>
    </row>
    <row r="4" spans="1:9" ht="12.75" customHeight="1">
      <c r="A4" s="595" t="s">
        <v>5</v>
      </c>
      <c r="B4" s="596"/>
      <c r="C4" s="601" t="s">
        <v>92</v>
      </c>
      <c r="D4" s="595" t="s">
        <v>64</v>
      </c>
      <c r="E4" s="596"/>
      <c r="F4" s="604" t="s">
        <v>77</v>
      </c>
      <c r="G4" s="596"/>
      <c r="H4" s="604" t="s">
        <v>78</v>
      </c>
      <c r="I4" s="596"/>
    </row>
    <row r="5" spans="1:9" ht="12.75">
      <c r="A5" s="597"/>
      <c r="B5" s="598"/>
      <c r="C5" s="602"/>
      <c r="D5" s="597"/>
      <c r="E5" s="598"/>
      <c r="F5" s="605" t="s">
        <v>79</v>
      </c>
      <c r="G5" s="605" t="s">
        <v>80</v>
      </c>
      <c r="H5" s="605" t="s">
        <v>79</v>
      </c>
      <c r="I5" s="605" t="s">
        <v>80</v>
      </c>
    </row>
    <row r="6" spans="1:9" ht="13.5" thickBot="1">
      <c r="A6" s="599"/>
      <c r="B6" s="600"/>
      <c r="C6" s="602"/>
      <c r="D6" s="597"/>
      <c r="E6" s="598"/>
      <c r="F6" s="606"/>
      <c r="G6" s="606"/>
      <c r="H6" s="606"/>
      <c r="I6" s="606"/>
    </row>
    <row r="7" spans="1:9" ht="13.5" thickBot="1">
      <c r="A7" s="425">
        <v>1</v>
      </c>
      <c r="B7" s="426">
        <v>2</v>
      </c>
      <c r="C7" s="603"/>
      <c r="D7" s="597"/>
      <c r="E7" s="598"/>
      <c r="F7" s="607"/>
      <c r="G7" s="607"/>
      <c r="H7" s="607"/>
      <c r="I7" s="607"/>
    </row>
    <row r="8" spans="1:9" ht="30">
      <c r="A8" s="303">
        <f>IF(ISBLANK(G8),"","X")</f>
      </c>
      <c r="B8" s="336">
        <f>IF(ISBLANK(I8),"","X")</f>
      </c>
      <c r="C8" s="584" t="s">
        <v>6</v>
      </c>
      <c r="D8" s="427" t="s">
        <v>7</v>
      </c>
      <c r="E8" s="26" t="s">
        <v>8</v>
      </c>
      <c r="F8" s="320"/>
      <c r="G8" s="321"/>
      <c r="H8" s="320"/>
      <c r="I8" s="321"/>
    </row>
    <row r="9" spans="1:9" ht="45">
      <c r="A9" s="304">
        <f aca="true" t="shared" si="0" ref="A9:A28">IF(ISBLANK(G9),"","X")</f>
      </c>
      <c r="B9" s="305">
        <f aca="true" t="shared" si="1" ref="B9:B28">IF(ISBLANK(I9),"","X")</f>
      </c>
      <c r="C9" s="585"/>
      <c r="D9" s="428" t="s">
        <v>9</v>
      </c>
      <c r="E9" s="28" t="s">
        <v>10</v>
      </c>
      <c r="F9" s="322"/>
      <c r="G9" s="323"/>
      <c r="H9" s="322"/>
      <c r="I9" s="323"/>
    </row>
    <row r="10" spans="1:9" ht="15.75">
      <c r="A10" s="306">
        <f t="shared" si="0"/>
      </c>
      <c r="B10" s="307">
        <f t="shared" si="1"/>
      </c>
      <c r="C10" s="585"/>
      <c r="D10" s="429" t="s">
        <v>11</v>
      </c>
      <c r="E10" s="30" t="s">
        <v>12</v>
      </c>
      <c r="F10" s="322"/>
      <c r="G10" s="323"/>
      <c r="H10" s="322"/>
      <c r="I10" s="323"/>
    </row>
    <row r="11" spans="1:9" ht="30.75" thickBot="1">
      <c r="A11" s="271">
        <f t="shared" si="0"/>
      </c>
      <c r="B11" s="308">
        <f t="shared" si="1"/>
      </c>
      <c r="C11" s="586"/>
      <c r="D11" s="430" t="s">
        <v>13</v>
      </c>
      <c r="E11" s="32" t="s">
        <v>14</v>
      </c>
      <c r="F11" s="326"/>
      <c r="G11" s="327"/>
      <c r="H11" s="326"/>
      <c r="I11" s="327"/>
    </row>
    <row r="12" spans="1:9" ht="30">
      <c r="A12" s="309">
        <f t="shared" si="0"/>
      </c>
      <c r="B12" s="310">
        <f t="shared" si="1"/>
      </c>
      <c r="C12" s="584" t="s">
        <v>15</v>
      </c>
      <c r="D12" s="433" t="s">
        <v>16</v>
      </c>
      <c r="E12" s="34" t="s">
        <v>17</v>
      </c>
      <c r="F12" s="328"/>
      <c r="G12" s="329"/>
      <c r="H12" s="328"/>
      <c r="I12" s="329"/>
    </row>
    <row r="13" spans="1:9" ht="15.75">
      <c r="A13" s="304">
        <f t="shared" si="0"/>
      </c>
      <c r="B13" s="305">
        <f t="shared" si="1"/>
      </c>
      <c r="C13" s="585"/>
      <c r="D13" s="436" t="s">
        <v>18</v>
      </c>
      <c r="E13" s="36" t="s">
        <v>19</v>
      </c>
      <c r="F13" s="330"/>
      <c r="G13" s="331"/>
      <c r="H13" s="330"/>
      <c r="I13" s="331"/>
    </row>
    <row r="14" spans="1:9" ht="18.75" customHeight="1" thickBot="1">
      <c r="A14" s="304">
        <f t="shared" si="0"/>
      </c>
      <c r="B14" s="305">
        <f t="shared" si="1"/>
      </c>
      <c r="C14" s="586"/>
      <c r="D14" s="430" t="s">
        <v>20</v>
      </c>
      <c r="E14" s="37" t="s">
        <v>21</v>
      </c>
      <c r="F14" s="326"/>
      <c r="G14" s="327"/>
      <c r="H14" s="326"/>
      <c r="I14" s="327"/>
    </row>
    <row r="15" spans="1:9" ht="45">
      <c r="A15" s="303">
        <f t="shared" si="0"/>
      </c>
      <c r="B15" s="311">
        <f t="shared" si="1"/>
      </c>
      <c r="C15" s="584" t="s">
        <v>22</v>
      </c>
      <c r="D15" s="439"/>
      <c r="E15" s="39" t="s">
        <v>160</v>
      </c>
      <c r="F15" s="332"/>
      <c r="G15" s="341"/>
      <c r="H15" s="332"/>
      <c r="I15" s="333"/>
    </row>
    <row r="16" spans="1:9" ht="27" customHeight="1">
      <c r="A16" s="306">
        <f t="shared" si="0"/>
      </c>
      <c r="B16" s="307">
        <f t="shared" si="1"/>
      </c>
      <c r="C16" s="585"/>
      <c r="D16" s="442"/>
      <c r="E16" s="41" t="s">
        <v>152</v>
      </c>
      <c r="F16" s="421"/>
      <c r="G16" s="422"/>
      <c r="H16" s="423"/>
      <c r="I16" s="422"/>
    </row>
    <row r="17" spans="1:11" ht="30" customHeight="1">
      <c r="A17" s="306">
        <f t="shared" si="0"/>
      </c>
      <c r="B17" s="307">
        <f t="shared" si="1"/>
      </c>
      <c r="C17" s="585"/>
      <c r="D17" s="442"/>
      <c r="E17" s="41" t="s">
        <v>153</v>
      </c>
      <c r="F17" s="421"/>
      <c r="G17" s="422"/>
      <c r="H17" s="423"/>
      <c r="I17" s="422"/>
      <c r="K17" s="591" t="s">
        <v>193</v>
      </c>
    </row>
    <row r="18" spans="1:11" ht="30.75" thickBot="1">
      <c r="A18" s="312">
        <f t="shared" si="0"/>
      </c>
      <c r="B18" s="313">
        <f t="shared" si="1"/>
      </c>
      <c r="C18" s="586"/>
      <c r="D18" s="445"/>
      <c r="E18" s="43" t="s">
        <v>154</v>
      </c>
      <c r="F18" s="334"/>
      <c r="G18" s="335"/>
      <c r="H18" s="334"/>
      <c r="I18" s="335"/>
      <c r="K18" s="592"/>
    </row>
    <row r="19" spans="1:11" ht="30">
      <c r="A19" s="314">
        <f t="shared" si="0"/>
      </c>
      <c r="B19" s="315">
        <f t="shared" si="1"/>
      </c>
      <c r="C19" s="584" t="s">
        <v>23</v>
      </c>
      <c r="D19" s="448" t="s">
        <v>24</v>
      </c>
      <c r="E19" s="45" t="s">
        <v>25</v>
      </c>
      <c r="F19" s="328"/>
      <c r="G19" s="329"/>
      <c r="H19" s="328"/>
      <c r="I19" s="329"/>
      <c r="K19" s="592"/>
    </row>
    <row r="20" spans="1:11" ht="30">
      <c r="A20" s="306">
        <f>IF(ISBLANK(G20),"","X")</f>
      </c>
      <c r="B20" s="307">
        <f>IF(ISBLANK(I20),"","X")</f>
      </c>
      <c r="C20" s="587"/>
      <c r="D20" s="433" t="s">
        <v>209</v>
      </c>
      <c r="E20" s="344" t="s">
        <v>27</v>
      </c>
      <c r="F20" s="342"/>
      <c r="G20" s="343"/>
      <c r="H20" s="342"/>
      <c r="I20" s="343"/>
      <c r="K20" s="592"/>
    </row>
    <row r="21" spans="1:11" ht="36" customHeight="1" thickBot="1">
      <c r="A21" s="306">
        <f t="shared" si="0"/>
      </c>
      <c r="B21" s="307">
        <f t="shared" si="1"/>
      </c>
      <c r="C21" s="585"/>
      <c r="D21" s="428" t="s">
        <v>210</v>
      </c>
      <c r="E21" s="28" t="s">
        <v>211</v>
      </c>
      <c r="F21" s="330"/>
      <c r="G21" s="331"/>
      <c r="H21" s="330"/>
      <c r="I21" s="331"/>
      <c r="K21" s="593"/>
    </row>
    <row r="22" spans="1:9" ht="30">
      <c r="A22" s="303">
        <f t="shared" si="0"/>
      </c>
      <c r="B22" s="311">
        <f t="shared" si="1"/>
      </c>
      <c r="C22" s="584" t="s">
        <v>28</v>
      </c>
      <c r="D22" s="448" t="s">
        <v>29</v>
      </c>
      <c r="E22" s="39" t="s">
        <v>155</v>
      </c>
      <c r="F22" s="328"/>
      <c r="G22" s="329"/>
      <c r="H22" s="328"/>
      <c r="I22" s="329"/>
    </row>
    <row r="23" spans="1:9" ht="45">
      <c r="A23" s="306">
        <f t="shared" si="0"/>
      </c>
      <c r="B23" s="307">
        <f t="shared" si="1"/>
      </c>
      <c r="C23" s="585"/>
      <c r="D23" s="433"/>
      <c r="E23" s="41" t="s">
        <v>156</v>
      </c>
      <c r="F23" s="322"/>
      <c r="G23" s="323"/>
      <c r="H23" s="322"/>
      <c r="I23" s="323"/>
    </row>
    <row r="24" spans="1:9" ht="60">
      <c r="A24" s="306">
        <f t="shared" si="0"/>
      </c>
      <c r="B24" s="307">
        <f t="shared" si="1"/>
      </c>
      <c r="C24" s="585"/>
      <c r="D24" s="433"/>
      <c r="E24" s="41" t="s">
        <v>157</v>
      </c>
      <c r="F24" s="322"/>
      <c r="G24" s="323"/>
      <c r="H24" s="322"/>
      <c r="I24" s="323"/>
    </row>
    <row r="25" spans="1:9" ht="30">
      <c r="A25" s="306">
        <f t="shared" si="0"/>
      </c>
      <c r="B25" s="307">
        <f t="shared" si="1"/>
      </c>
      <c r="C25" s="585"/>
      <c r="D25" s="433"/>
      <c r="E25" s="41" t="s">
        <v>158</v>
      </c>
      <c r="F25" s="322"/>
      <c r="G25" s="323"/>
      <c r="H25" s="322"/>
      <c r="I25" s="323"/>
    </row>
    <row r="26" spans="1:9" ht="30">
      <c r="A26" s="306">
        <f t="shared" si="0"/>
      </c>
      <c r="B26" s="307">
        <f t="shared" si="1"/>
      </c>
      <c r="C26" s="585"/>
      <c r="D26" s="429"/>
      <c r="E26" s="46" t="s">
        <v>159</v>
      </c>
      <c r="F26" s="322"/>
      <c r="G26" s="323"/>
      <c r="H26" s="322"/>
      <c r="I26" s="323"/>
    </row>
    <row r="27" spans="1:9" ht="30">
      <c r="A27" s="316">
        <f t="shared" si="0"/>
      </c>
      <c r="B27" s="317">
        <f t="shared" si="1"/>
      </c>
      <c r="C27" s="585"/>
      <c r="D27" s="452" t="s">
        <v>30</v>
      </c>
      <c r="E27" s="48" t="s">
        <v>31</v>
      </c>
      <c r="F27" s="322"/>
      <c r="G27" s="323"/>
      <c r="H27" s="322"/>
      <c r="I27" s="323"/>
    </row>
    <row r="28" spans="1:9" ht="24.75" customHeight="1" thickBot="1">
      <c r="A28" s="271">
        <f t="shared" si="0"/>
      </c>
      <c r="B28" s="308">
        <f t="shared" si="1"/>
      </c>
      <c r="C28" s="586"/>
      <c r="D28" s="453" t="s">
        <v>32</v>
      </c>
      <c r="E28" s="43" t="s">
        <v>33</v>
      </c>
      <c r="F28" s="324"/>
      <c r="G28" s="325"/>
      <c r="H28" s="324"/>
      <c r="I28" s="325"/>
    </row>
    <row r="29" spans="1:9" ht="24.75" customHeight="1" thickBot="1">
      <c r="A29" s="588" t="s">
        <v>175</v>
      </c>
      <c r="B29" s="589"/>
      <c r="C29" s="589"/>
      <c r="D29" s="589"/>
      <c r="E29" s="589"/>
      <c r="F29" s="594" t="s">
        <v>177</v>
      </c>
      <c r="G29" s="594"/>
      <c r="H29" s="594"/>
      <c r="I29" s="594"/>
    </row>
    <row r="30" spans="1:9" ht="24.75" customHeight="1" thickBot="1">
      <c r="A30" s="580" t="s">
        <v>2</v>
      </c>
      <c r="B30" s="581"/>
      <c r="C30" s="581"/>
      <c r="D30" s="582"/>
      <c r="E30" s="507" t="str">
        <f>IF(ISBLANK('page garde U51'!$B$10),"-",'page garde U51'!$B$10)</f>
        <v>-</v>
      </c>
      <c r="F30" s="508"/>
      <c r="G30" s="508"/>
      <c r="H30" s="508"/>
      <c r="I30" s="509"/>
    </row>
    <row r="31" spans="1:9" ht="24.75" customHeight="1" thickBot="1">
      <c r="A31" s="583" t="s">
        <v>204</v>
      </c>
      <c r="B31" s="581"/>
      <c r="C31" s="581"/>
      <c r="D31" s="582"/>
      <c r="E31" s="507" t="str">
        <f>IF(ISBLANK('page garde U51'!$B$11),"-",'page garde U51'!$B$11)</f>
        <v>-</v>
      </c>
      <c r="F31" s="508"/>
      <c r="G31" s="508"/>
      <c r="H31" s="508"/>
      <c r="I31" s="509"/>
    </row>
    <row r="32" spans="1:9" ht="12.75" customHeight="1">
      <c r="A32" s="595" t="s">
        <v>5</v>
      </c>
      <c r="B32" s="596"/>
      <c r="C32" s="601" t="s">
        <v>92</v>
      </c>
      <c r="D32" s="595" t="s">
        <v>64</v>
      </c>
      <c r="E32" s="596"/>
      <c r="F32" s="604" t="s">
        <v>77</v>
      </c>
      <c r="G32" s="596"/>
      <c r="H32" s="604" t="s">
        <v>78</v>
      </c>
      <c r="I32" s="596"/>
    </row>
    <row r="33" spans="1:9" ht="12.75">
      <c r="A33" s="597"/>
      <c r="B33" s="598"/>
      <c r="C33" s="602"/>
      <c r="D33" s="597"/>
      <c r="E33" s="598"/>
      <c r="F33" s="605" t="s">
        <v>79</v>
      </c>
      <c r="G33" s="605" t="s">
        <v>80</v>
      </c>
      <c r="H33" s="605" t="s">
        <v>79</v>
      </c>
      <c r="I33" s="605" t="s">
        <v>80</v>
      </c>
    </row>
    <row r="34" spans="1:9" ht="13.5" thickBot="1">
      <c r="A34" s="599"/>
      <c r="B34" s="600"/>
      <c r="C34" s="602"/>
      <c r="D34" s="597"/>
      <c r="E34" s="598"/>
      <c r="F34" s="606"/>
      <c r="G34" s="606"/>
      <c r="H34" s="606"/>
      <c r="I34" s="606"/>
    </row>
    <row r="35" spans="1:9" ht="13.5" thickBot="1">
      <c r="A35" s="425">
        <v>1</v>
      </c>
      <c r="B35" s="426">
        <v>2</v>
      </c>
      <c r="C35" s="603"/>
      <c r="D35" s="597"/>
      <c r="E35" s="598"/>
      <c r="F35" s="607"/>
      <c r="G35" s="607"/>
      <c r="H35" s="607"/>
      <c r="I35" s="607"/>
    </row>
    <row r="36" spans="1:9" ht="30">
      <c r="A36" s="303">
        <f aca="true" t="shared" si="2" ref="A36:A54">IF(ISBLANK(G36),"","X")</f>
      </c>
      <c r="B36" s="318">
        <f aca="true" t="shared" si="3" ref="B36:B54">IF(ISBLANK(I36),"","X")</f>
      </c>
      <c r="C36" s="584" t="s">
        <v>65</v>
      </c>
      <c r="D36" s="427" t="s">
        <v>66</v>
      </c>
      <c r="E36" s="50" t="s">
        <v>67</v>
      </c>
      <c r="F36" s="320"/>
      <c r="G36" s="321"/>
      <c r="H36" s="320"/>
      <c r="I36" s="321"/>
    </row>
    <row r="37" spans="1:9" ht="30">
      <c r="A37" s="306">
        <f t="shared" si="2"/>
      </c>
      <c r="B37" s="307">
        <f t="shared" si="3"/>
      </c>
      <c r="C37" s="585"/>
      <c r="D37" s="436" t="s">
        <v>68</v>
      </c>
      <c r="E37" s="28" t="s">
        <v>69</v>
      </c>
      <c r="F37" s="322"/>
      <c r="G37" s="323"/>
      <c r="H37" s="322"/>
      <c r="I37" s="323"/>
    </row>
    <row r="38" spans="1:9" ht="30">
      <c r="A38" s="306">
        <f t="shared" si="2"/>
      </c>
      <c r="B38" s="307">
        <f t="shared" si="3"/>
      </c>
      <c r="C38" s="585"/>
      <c r="D38" s="454" t="s">
        <v>70</v>
      </c>
      <c r="E38" s="28" t="s">
        <v>71</v>
      </c>
      <c r="F38" s="322"/>
      <c r="G38" s="323"/>
      <c r="H38" s="322"/>
      <c r="I38" s="323"/>
    </row>
    <row r="39" spans="1:9" ht="30">
      <c r="A39" s="306">
        <f t="shared" si="2"/>
      </c>
      <c r="B39" s="307">
        <f t="shared" si="3"/>
      </c>
      <c r="C39" s="585"/>
      <c r="D39" s="454" t="s">
        <v>72</v>
      </c>
      <c r="E39" s="28" t="s">
        <v>73</v>
      </c>
      <c r="F39" s="322"/>
      <c r="G39" s="323"/>
      <c r="H39" s="322"/>
      <c r="I39" s="323"/>
    </row>
    <row r="40" spans="1:9" ht="30.75" thickBot="1">
      <c r="A40" s="312">
        <f t="shared" si="2"/>
      </c>
      <c r="B40" s="313">
        <f t="shared" si="3"/>
      </c>
      <c r="C40" s="586"/>
      <c r="D40" s="453" t="s">
        <v>74</v>
      </c>
      <c r="E40" s="32" t="s">
        <v>75</v>
      </c>
      <c r="F40" s="324"/>
      <c r="G40" s="325"/>
      <c r="H40" s="324"/>
      <c r="I40" s="325"/>
    </row>
    <row r="41" spans="1:9" ht="81.75" customHeight="1">
      <c r="A41" s="303">
        <f t="shared" si="2"/>
      </c>
      <c r="B41" s="311">
        <f t="shared" si="3"/>
      </c>
      <c r="C41" s="608" t="s">
        <v>34</v>
      </c>
      <c r="D41" s="466" t="s">
        <v>35</v>
      </c>
      <c r="E41" s="50" t="s">
        <v>76</v>
      </c>
      <c r="F41" s="320"/>
      <c r="G41" s="321"/>
      <c r="H41" s="320"/>
      <c r="I41" s="321"/>
    </row>
    <row r="42" spans="1:9" ht="39" customHeight="1" thickBot="1">
      <c r="A42" s="316">
        <f>IF(ISBLANK(G42),"","X")</f>
      </c>
      <c r="B42" s="319">
        <f>IF(ISBLANK(I42),"","X")</f>
      </c>
      <c r="C42" s="617"/>
      <c r="D42" s="457" t="s">
        <v>36</v>
      </c>
      <c r="E42" s="46" t="s">
        <v>37</v>
      </c>
      <c r="F42" s="345"/>
      <c r="G42" s="346"/>
      <c r="H42" s="345"/>
      <c r="I42" s="346"/>
    </row>
    <row r="43" spans="1:9" ht="39" customHeight="1">
      <c r="A43" s="316">
        <f>IF(ISBLANK(G43),"","X")</f>
      </c>
      <c r="B43" s="319">
        <f>IF(ISBLANK(I43),"","X")</f>
      </c>
      <c r="C43" s="617"/>
      <c r="D43" s="466" t="s">
        <v>212</v>
      </c>
      <c r="E43" s="46" t="s">
        <v>214</v>
      </c>
      <c r="F43" s="345"/>
      <c r="G43" s="346"/>
      <c r="H43" s="345"/>
      <c r="I43" s="346"/>
    </row>
    <row r="44" spans="1:9" ht="30.75" thickBot="1">
      <c r="A44" s="306">
        <f t="shared" si="2"/>
      </c>
      <c r="B44" s="307">
        <f t="shared" si="3"/>
      </c>
      <c r="C44" s="618"/>
      <c r="D44" s="457" t="s">
        <v>213</v>
      </c>
      <c r="E44" s="78" t="s">
        <v>215</v>
      </c>
      <c r="F44" s="322"/>
      <c r="G44" s="323"/>
      <c r="H44" s="322"/>
      <c r="I44" s="323"/>
    </row>
    <row r="45" spans="1:9" ht="15.75">
      <c r="A45" s="303">
        <f t="shared" si="2"/>
      </c>
      <c r="B45" s="311">
        <f t="shared" si="3"/>
      </c>
      <c r="C45" s="608" t="s">
        <v>93</v>
      </c>
      <c r="D45" s="466" t="s">
        <v>38</v>
      </c>
      <c r="E45" s="50" t="s">
        <v>39</v>
      </c>
      <c r="F45" s="320"/>
      <c r="G45" s="321"/>
      <c r="H45" s="320"/>
      <c r="I45" s="321"/>
    </row>
    <row r="46" spans="1:9" ht="15.75" customHeight="1">
      <c r="A46" s="611">
        <f t="shared" si="2"/>
      </c>
      <c r="B46" s="614">
        <f t="shared" si="3"/>
      </c>
      <c r="C46" s="609"/>
      <c r="D46" s="458" t="s">
        <v>40</v>
      </c>
      <c r="E46" s="99" t="s">
        <v>41</v>
      </c>
      <c r="F46" s="322"/>
      <c r="G46" s="323"/>
      <c r="H46" s="322"/>
      <c r="I46" s="323"/>
    </row>
    <row r="47" spans="1:9" ht="33.75" customHeight="1">
      <c r="A47" s="612">
        <f t="shared" si="2"/>
      </c>
      <c r="B47" s="615">
        <f t="shared" si="3"/>
      </c>
      <c r="C47" s="609"/>
      <c r="D47" s="465"/>
      <c r="E47" s="41" t="s">
        <v>145</v>
      </c>
      <c r="F47" s="322"/>
      <c r="G47" s="323"/>
      <c r="H47" s="322"/>
      <c r="I47" s="323"/>
    </row>
    <row r="48" spans="1:9" ht="45">
      <c r="A48" s="613">
        <f t="shared" si="2"/>
      </c>
      <c r="B48" s="616">
        <f t="shared" si="3"/>
      </c>
      <c r="C48" s="609"/>
      <c r="D48" s="457"/>
      <c r="E48" s="46" t="s">
        <v>146</v>
      </c>
      <c r="F48" s="322"/>
      <c r="G48" s="323"/>
      <c r="H48" s="322"/>
      <c r="I48" s="323"/>
    </row>
    <row r="49" spans="1:9" ht="15.75">
      <c r="A49" s="306">
        <f t="shared" si="2"/>
      </c>
      <c r="B49" s="307">
        <f t="shared" si="3"/>
      </c>
      <c r="C49" s="609"/>
      <c r="D49" s="456" t="s">
        <v>42</v>
      </c>
      <c r="E49" s="48" t="s">
        <v>43</v>
      </c>
      <c r="F49" s="322"/>
      <c r="G49" s="323"/>
      <c r="H49" s="322"/>
      <c r="I49" s="323"/>
    </row>
    <row r="50" spans="1:9" ht="30.75" thickBot="1">
      <c r="A50" s="312">
        <f t="shared" si="2"/>
      </c>
      <c r="B50" s="313">
        <f t="shared" si="3"/>
      </c>
      <c r="C50" s="610"/>
      <c r="D50" s="460" t="s">
        <v>44</v>
      </c>
      <c r="E50" s="89" t="s">
        <v>45</v>
      </c>
      <c r="F50" s="324"/>
      <c r="G50" s="325"/>
      <c r="H50" s="324"/>
      <c r="I50" s="325"/>
    </row>
    <row r="51" spans="1:9" ht="30">
      <c r="A51" s="303">
        <f t="shared" si="2"/>
      </c>
      <c r="B51" s="311">
        <f t="shared" si="3"/>
      </c>
      <c r="C51" s="608" t="s">
        <v>46</v>
      </c>
      <c r="D51" s="503" t="s">
        <v>47</v>
      </c>
      <c r="E51" s="39" t="s">
        <v>147</v>
      </c>
      <c r="F51" s="320"/>
      <c r="G51" s="321"/>
      <c r="H51" s="320"/>
      <c r="I51" s="321"/>
    </row>
    <row r="52" spans="1:9" ht="30">
      <c r="A52" s="306">
        <f t="shared" si="2"/>
      </c>
      <c r="B52" s="307">
        <f t="shared" si="3"/>
      </c>
      <c r="C52" s="609"/>
      <c r="D52" s="457"/>
      <c r="E52" s="46" t="s">
        <v>148</v>
      </c>
      <c r="F52" s="322"/>
      <c r="G52" s="323"/>
      <c r="H52" s="322"/>
      <c r="I52" s="323"/>
    </row>
    <row r="53" spans="1:9" ht="45">
      <c r="A53" s="306">
        <f t="shared" si="2"/>
      </c>
      <c r="B53" s="307">
        <f t="shared" si="3"/>
      </c>
      <c r="C53" s="609"/>
      <c r="D53" s="458" t="s">
        <v>48</v>
      </c>
      <c r="E53" s="99" t="s">
        <v>149</v>
      </c>
      <c r="F53" s="322"/>
      <c r="G53" s="323"/>
      <c r="H53" s="322"/>
      <c r="I53" s="323"/>
    </row>
    <row r="54" spans="1:9" ht="30.75" thickBot="1">
      <c r="A54" s="312">
        <f t="shared" si="2"/>
      </c>
      <c r="B54" s="313">
        <f t="shared" si="3"/>
      </c>
      <c r="C54" s="610"/>
      <c r="D54" s="463"/>
      <c r="E54" s="43" t="s">
        <v>150</v>
      </c>
      <c r="F54" s="324"/>
      <c r="G54" s="325"/>
      <c r="H54" s="324"/>
      <c r="I54" s="325"/>
    </row>
    <row r="55" spans="1:9" ht="24.75" customHeight="1" thickBot="1">
      <c r="A55" s="588" t="s">
        <v>175</v>
      </c>
      <c r="B55" s="589"/>
      <c r="C55" s="589"/>
      <c r="D55" s="589"/>
      <c r="E55" s="589"/>
      <c r="F55" s="594" t="s">
        <v>178</v>
      </c>
      <c r="G55" s="594"/>
      <c r="H55" s="594"/>
      <c r="I55" s="594"/>
    </row>
    <row r="56" spans="1:9" ht="24.75" customHeight="1" thickBot="1">
      <c r="A56" s="580" t="s">
        <v>2</v>
      </c>
      <c r="B56" s="581"/>
      <c r="C56" s="581"/>
      <c r="D56" s="582"/>
      <c r="E56" s="507" t="str">
        <f>IF(ISBLANK('page garde U51'!$B$10),"-",'page garde U51'!$B$10)</f>
        <v>-</v>
      </c>
      <c r="F56" s="508"/>
      <c r="G56" s="508"/>
      <c r="H56" s="508"/>
      <c r="I56" s="509"/>
    </row>
    <row r="57" spans="1:9" ht="24.75" customHeight="1" thickBot="1">
      <c r="A57" s="583" t="s">
        <v>204</v>
      </c>
      <c r="B57" s="581"/>
      <c r="C57" s="581"/>
      <c r="D57" s="582"/>
      <c r="E57" s="507" t="str">
        <f>IF(ISBLANK('page garde U51'!$B$11),"-",'page garde U51'!$B$11)</f>
        <v>-</v>
      </c>
      <c r="F57" s="508"/>
      <c r="G57" s="508"/>
      <c r="H57" s="508"/>
      <c r="I57" s="509"/>
    </row>
    <row r="58" spans="1:9" ht="12.75" customHeight="1">
      <c r="A58" s="595" t="s">
        <v>5</v>
      </c>
      <c r="B58" s="596"/>
      <c r="C58" s="601" t="s">
        <v>92</v>
      </c>
      <c r="D58" s="595" t="s">
        <v>64</v>
      </c>
      <c r="E58" s="596"/>
      <c r="F58" s="604" t="s">
        <v>77</v>
      </c>
      <c r="G58" s="596"/>
      <c r="H58" s="604" t="s">
        <v>78</v>
      </c>
      <c r="I58" s="596"/>
    </row>
    <row r="59" spans="1:9" ht="12.75">
      <c r="A59" s="597"/>
      <c r="B59" s="598"/>
      <c r="C59" s="602"/>
      <c r="D59" s="597"/>
      <c r="E59" s="598"/>
      <c r="F59" s="605" t="s">
        <v>79</v>
      </c>
      <c r="G59" s="605" t="s">
        <v>80</v>
      </c>
      <c r="H59" s="605" t="s">
        <v>79</v>
      </c>
      <c r="I59" s="605" t="s">
        <v>80</v>
      </c>
    </row>
    <row r="60" spans="1:9" ht="13.5" thickBot="1">
      <c r="A60" s="599"/>
      <c r="B60" s="600"/>
      <c r="C60" s="602"/>
      <c r="D60" s="597"/>
      <c r="E60" s="598"/>
      <c r="F60" s="606"/>
      <c r="G60" s="606"/>
      <c r="H60" s="606"/>
      <c r="I60" s="606"/>
    </row>
    <row r="61" spans="1:9" ht="13.5" thickBot="1">
      <c r="A61" s="425">
        <v>1</v>
      </c>
      <c r="B61" s="426">
        <v>2</v>
      </c>
      <c r="C61" s="603"/>
      <c r="D61" s="597"/>
      <c r="E61" s="598"/>
      <c r="F61" s="607"/>
      <c r="G61" s="607"/>
      <c r="H61" s="607"/>
      <c r="I61" s="607"/>
    </row>
    <row r="62" spans="1:9" ht="45">
      <c r="A62" s="303">
        <f aca="true" t="shared" si="4" ref="A62:A67">IF(ISBLANK(G62),"","X")</f>
      </c>
      <c r="B62" s="311">
        <f aca="true" t="shared" si="5" ref="B62:B67">IF(ISBLANK(I62),"","X")</f>
      </c>
      <c r="C62" s="608" t="s">
        <v>49</v>
      </c>
      <c r="D62" s="466" t="s">
        <v>50</v>
      </c>
      <c r="E62" s="104" t="s">
        <v>51</v>
      </c>
      <c r="F62" s="320"/>
      <c r="G62" s="321"/>
      <c r="H62" s="320"/>
      <c r="I62" s="321"/>
    </row>
    <row r="63" spans="1:9" ht="45">
      <c r="A63" s="306">
        <f t="shared" si="4"/>
      </c>
      <c r="B63" s="307">
        <f t="shared" si="5"/>
      </c>
      <c r="C63" s="609"/>
      <c r="D63" s="456" t="s">
        <v>52</v>
      </c>
      <c r="E63" s="78" t="s">
        <v>53</v>
      </c>
      <c r="F63" s="322"/>
      <c r="G63" s="323"/>
      <c r="H63" s="322"/>
      <c r="I63" s="323"/>
    </row>
    <row r="64" spans="1:9" ht="35.25" customHeight="1">
      <c r="A64" s="306">
        <f t="shared" si="4"/>
      </c>
      <c r="B64" s="307">
        <f t="shared" si="5"/>
      </c>
      <c r="C64" s="609"/>
      <c r="D64" s="456" t="s">
        <v>54</v>
      </c>
      <c r="E64" s="48" t="s">
        <v>55</v>
      </c>
      <c r="F64" s="322"/>
      <c r="G64" s="323"/>
      <c r="H64" s="322"/>
      <c r="I64" s="323"/>
    </row>
    <row r="65" spans="1:9" ht="29.25" customHeight="1" thickBot="1">
      <c r="A65" s="312">
        <f t="shared" si="4"/>
      </c>
      <c r="B65" s="313">
        <f t="shared" si="5"/>
      </c>
      <c r="C65" s="610"/>
      <c r="D65" s="460" t="s">
        <v>56</v>
      </c>
      <c r="E65" s="89" t="s">
        <v>57</v>
      </c>
      <c r="F65" s="324"/>
      <c r="G65" s="325"/>
      <c r="H65" s="324"/>
      <c r="I65" s="325"/>
    </row>
    <row r="66" spans="1:9" ht="25.5" customHeight="1">
      <c r="A66" s="303">
        <f t="shared" si="4"/>
      </c>
      <c r="B66" s="311">
        <f t="shared" si="5"/>
      </c>
      <c r="C66" s="608" t="s">
        <v>58</v>
      </c>
      <c r="D66" s="466" t="s">
        <v>59</v>
      </c>
      <c r="E66" s="50" t="s">
        <v>60</v>
      </c>
      <c r="F66" s="320"/>
      <c r="G66" s="321"/>
      <c r="H66" s="337"/>
      <c r="I66" s="321"/>
    </row>
    <row r="67" spans="1:9" ht="32.25" customHeight="1" thickBot="1">
      <c r="A67" s="312">
        <f t="shared" si="4"/>
      </c>
      <c r="B67" s="313">
        <f t="shared" si="5"/>
      </c>
      <c r="C67" s="610"/>
      <c r="D67" s="460" t="s">
        <v>61</v>
      </c>
      <c r="E67" s="100" t="s">
        <v>62</v>
      </c>
      <c r="F67" s="324"/>
      <c r="G67" s="325"/>
      <c r="H67" s="338"/>
      <c r="I67" s="325"/>
    </row>
    <row r="68" spans="1:9" ht="21.75" customHeight="1" thickBot="1">
      <c r="A68" s="105"/>
      <c r="B68" s="105"/>
      <c r="C68" s="105"/>
      <c r="D68" s="105"/>
      <c r="E68" s="106"/>
      <c r="F68" s="619" t="s">
        <v>77</v>
      </c>
      <c r="G68" s="620"/>
      <c r="H68" s="621" t="s">
        <v>78</v>
      </c>
      <c r="I68" s="620"/>
    </row>
    <row r="69" spans="1:9" ht="19.5" customHeight="1" thickBot="1">
      <c r="A69" s="105"/>
      <c r="B69" s="105"/>
      <c r="C69" s="105"/>
      <c r="D69" s="105"/>
      <c r="E69" s="105"/>
      <c r="F69" s="467" t="s">
        <v>79</v>
      </c>
      <c r="G69" s="468" t="s">
        <v>80</v>
      </c>
      <c r="H69" s="467" t="s">
        <v>79</v>
      </c>
      <c r="I69" s="469" t="s">
        <v>80</v>
      </c>
    </row>
    <row r="70" spans="1:9" ht="33" customHeight="1" thickBot="1">
      <c r="A70" s="347"/>
      <c r="B70" s="105"/>
      <c r="C70" s="105"/>
      <c r="D70" s="105"/>
      <c r="E70" s="471" t="s">
        <v>81</v>
      </c>
      <c r="F70" s="271" t="str">
        <f>IF(SUM(F62:F67,F36:F54,F8:F28)=0," ",SUM(F62:F67,F36:F54,F8:F28))</f>
        <v> </v>
      </c>
      <c r="G70" s="288">
        <f>IF(SUM(G62:G67,G36:G54,G8:G28)=0,"",SUM(G62:G67,G36:G54,G8:G28))</f>
      </c>
      <c r="H70" s="289" t="str">
        <f>IF(SUM(H62:H67,H36:H54,H8:H28)=0," ",SUM(H62:H67,H36:H54,H8:H28))</f>
        <v> </v>
      </c>
      <c r="I70" s="288">
        <f>IF(SUM(I62:I67,I36:I54,I8:I28)=0,"",SUM(I62:I67,I36:I54,I8:I28))</f>
      </c>
    </row>
    <row r="71" spans="1:11" s="470" customFormat="1" ht="39.75" customHeight="1" thickBot="1">
      <c r="A71" s="105"/>
      <c r="B71" s="105"/>
      <c r="C71" s="105"/>
      <c r="D71" s="105"/>
      <c r="E71" s="471" t="s">
        <v>202</v>
      </c>
      <c r="F71" s="590">
        <f>IF(G70="","",ROUND(20*F70/G70,2))</f>
      </c>
      <c r="G71" s="590"/>
      <c r="H71" s="590">
        <f>IF(I70="","",ROUND(20*H70/I70,2))</f>
      </c>
      <c r="I71" s="590"/>
      <c r="K71" s="424"/>
    </row>
    <row r="72" spans="1:11" s="470" customFormat="1" ht="12.75">
      <c r="A72" s="105"/>
      <c r="B72" s="105"/>
      <c r="C72" s="105"/>
      <c r="D72" s="105"/>
      <c r="E72" s="105"/>
      <c r="F72" s="105"/>
      <c r="G72" s="105"/>
      <c r="H72" s="105"/>
      <c r="I72" s="105"/>
      <c r="K72" s="424"/>
    </row>
    <row r="73" spans="1:10" ht="12.75">
      <c r="A73" s="105"/>
      <c r="B73" s="105"/>
      <c r="C73" s="105"/>
      <c r="D73" s="105"/>
      <c r="E73" s="105"/>
      <c r="F73" s="105"/>
      <c r="G73" s="105"/>
      <c r="H73" s="105"/>
      <c r="I73" s="105"/>
      <c r="J73" s="470"/>
    </row>
    <row r="74" spans="1:10" ht="12.75">
      <c r="A74" s="105"/>
      <c r="B74" s="105"/>
      <c r="C74" s="105"/>
      <c r="D74" s="105"/>
      <c r="E74" s="105"/>
      <c r="F74" s="105"/>
      <c r="G74" s="105"/>
      <c r="H74" s="105"/>
      <c r="I74" s="105"/>
      <c r="J74" s="470"/>
    </row>
    <row r="75" spans="1:10" ht="12.75">
      <c r="A75" s="105"/>
      <c r="B75" s="105"/>
      <c r="C75" s="105"/>
      <c r="D75" s="105"/>
      <c r="E75" s="105"/>
      <c r="F75" s="105"/>
      <c r="G75" s="105"/>
      <c r="H75" s="105"/>
      <c r="I75" s="105"/>
      <c r="J75" s="470"/>
    </row>
    <row r="76" spans="1:10" ht="12.75">
      <c r="A76" s="105"/>
      <c r="B76" s="105"/>
      <c r="C76" s="105"/>
      <c r="D76" s="105"/>
      <c r="E76" s="105"/>
      <c r="F76" s="105"/>
      <c r="G76" s="105"/>
      <c r="H76" s="105"/>
      <c r="I76" s="105"/>
      <c r="J76" s="470"/>
    </row>
    <row r="77" spans="1:10" ht="12.75">
      <c r="A77" s="105"/>
      <c r="B77" s="105"/>
      <c r="C77" s="105"/>
      <c r="D77" s="105"/>
      <c r="E77" s="105"/>
      <c r="F77" s="105"/>
      <c r="G77" s="105"/>
      <c r="H77" s="105"/>
      <c r="I77" s="105"/>
      <c r="J77" s="470"/>
    </row>
    <row r="78" spans="1:10" ht="12.75">
      <c r="A78" s="105"/>
      <c r="B78" s="105"/>
      <c r="C78" s="105"/>
      <c r="D78" s="105"/>
      <c r="E78" s="105"/>
      <c r="F78" s="105"/>
      <c r="G78" s="105"/>
      <c r="H78" s="105"/>
      <c r="I78" s="105"/>
      <c r="J78" s="470"/>
    </row>
    <row r="79" spans="1:10" ht="12.75">
      <c r="A79" s="105"/>
      <c r="B79" s="105"/>
      <c r="C79" s="105"/>
      <c r="D79" s="105"/>
      <c r="E79" s="105"/>
      <c r="F79" s="105"/>
      <c r="G79" s="105"/>
      <c r="H79" s="105"/>
      <c r="I79" s="105"/>
      <c r="J79" s="470"/>
    </row>
    <row r="80" spans="1:10" ht="12.75">
      <c r="A80" s="105"/>
      <c r="B80" s="105"/>
      <c r="C80" s="105"/>
      <c r="D80" s="105"/>
      <c r="E80" s="105"/>
      <c r="F80" s="105"/>
      <c r="G80" s="105"/>
      <c r="H80" s="105"/>
      <c r="I80" s="105"/>
      <c r="J80" s="470"/>
    </row>
    <row r="81" spans="1:10" ht="12.75">
      <c r="A81" s="105"/>
      <c r="B81" s="105"/>
      <c r="C81" s="105"/>
      <c r="D81" s="105"/>
      <c r="E81" s="105"/>
      <c r="F81" s="105"/>
      <c r="G81" s="105"/>
      <c r="H81" s="105"/>
      <c r="I81" s="105"/>
      <c r="J81" s="470"/>
    </row>
    <row r="82" spans="1:10" ht="12.75">
      <c r="A82" s="105"/>
      <c r="B82" s="105"/>
      <c r="C82" s="105"/>
      <c r="D82" s="105"/>
      <c r="E82" s="105"/>
      <c r="F82" s="105"/>
      <c r="G82" s="105"/>
      <c r="H82" s="105"/>
      <c r="I82" s="105"/>
      <c r="J82" s="470"/>
    </row>
    <row r="83" spans="1:10" ht="12.75">
      <c r="A83" s="105"/>
      <c r="B83" s="105"/>
      <c r="C83" s="105"/>
      <c r="D83" s="105"/>
      <c r="E83" s="105"/>
      <c r="F83" s="105"/>
      <c r="G83" s="105"/>
      <c r="H83" s="105"/>
      <c r="I83" s="105"/>
      <c r="J83" s="470"/>
    </row>
    <row r="84" spans="1:10" ht="12.75">
      <c r="A84" s="105"/>
      <c r="B84" s="105"/>
      <c r="C84" s="105"/>
      <c r="D84" s="105"/>
      <c r="E84" s="105"/>
      <c r="F84" s="105"/>
      <c r="G84" s="105"/>
      <c r="H84" s="105"/>
      <c r="I84" s="105"/>
      <c r="J84" s="470"/>
    </row>
    <row r="85" spans="1:10" ht="12.75">
      <c r="A85" s="105"/>
      <c r="B85" s="105"/>
      <c r="C85" s="105"/>
      <c r="D85" s="105"/>
      <c r="E85" s="105"/>
      <c r="F85" s="105"/>
      <c r="G85" s="105"/>
      <c r="H85" s="105"/>
      <c r="I85" s="105"/>
      <c r="J85" s="470"/>
    </row>
    <row r="86" spans="1:10" ht="12.75">
      <c r="A86" s="105"/>
      <c r="B86" s="105"/>
      <c r="C86" s="105"/>
      <c r="D86" s="105"/>
      <c r="E86" s="105"/>
      <c r="F86" s="105"/>
      <c r="G86" s="105"/>
      <c r="H86" s="105"/>
      <c r="I86" s="105"/>
      <c r="J86" s="470"/>
    </row>
    <row r="87" spans="1:10" ht="12.75">
      <c r="A87" s="105"/>
      <c r="B87" s="105"/>
      <c r="C87" s="105"/>
      <c r="D87" s="105"/>
      <c r="E87" s="105"/>
      <c r="F87" s="105"/>
      <c r="G87" s="105"/>
      <c r="H87" s="105"/>
      <c r="I87" s="105"/>
      <c r="J87" s="470"/>
    </row>
    <row r="88" spans="1:10" ht="12.75">
      <c r="A88" s="105"/>
      <c r="B88" s="105"/>
      <c r="C88" s="105"/>
      <c r="D88" s="105"/>
      <c r="E88" s="105"/>
      <c r="F88" s="105"/>
      <c r="G88" s="105"/>
      <c r="H88" s="105"/>
      <c r="I88" s="105"/>
      <c r="J88" s="470"/>
    </row>
    <row r="89" spans="1:10" ht="12.75">
      <c r="A89" s="105"/>
      <c r="B89" s="105"/>
      <c r="C89" s="105"/>
      <c r="D89" s="105"/>
      <c r="E89" s="105"/>
      <c r="F89" s="105"/>
      <c r="G89" s="105"/>
      <c r="H89" s="105"/>
      <c r="I89" s="105"/>
      <c r="J89" s="470"/>
    </row>
    <row r="90" spans="1:10" ht="12.75">
      <c r="A90" s="105"/>
      <c r="B90" s="105"/>
      <c r="C90" s="105"/>
      <c r="D90" s="105"/>
      <c r="E90" s="105"/>
      <c r="F90" s="105"/>
      <c r="G90" s="105"/>
      <c r="H90" s="105"/>
      <c r="I90" s="105"/>
      <c r="J90" s="470"/>
    </row>
    <row r="91" spans="1:10" ht="12.75">
      <c r="A91" s="105"/>
      <c r="B91" s="105"/>
      <c r="C91" s="105"/>
      <c r="D91" s="105"/>
      <c r="E91" s="105"/>
      <c r="F91" s="105"/>
      <c r="G91" s="105"/>
      <c r="H91" s="105"/>
      <c r="I91" s="105"/>
      <c r="J91" s="470"/>
    </row>
    <row r="92" spans="1:10" ht="12.75">
      <c r="A92" s="105"/>
      <c r="B92" s="105"/>
      <c r="C92" s="105"/>
      <c r="D92" s="105"/>
      <c r="E92" s="105"/>
      <c r="F92" s="105"/>
      <c r="G92" s="105"/>
      <c r="H92" s="105"/>
      <c r="I92" s="105"/>
      <c r="J92" s="470"/>
    </row>
    <row r="93" spans="1:10" ht="12.75">
      <c r="A93" s="105"/>
      <c r="B93" s="105"/>
      <c r="C93" s="105"/>
      <c r="D93" s="105"/>
      <c r="E93" s="105"/>
      <c r="F93" s="105"/>
      <c r="G93" s="105"/>
      <c r="H93" s="105"/>
      <c r="I93" s="105"/>
      <c r="J93" s="470"/>
    </row>
    <row r="94" spans="1:10" ht="12.75">
      <c r="A94" s="105"/>
      <c r="B94" s="105"/>
      <c r="C94" s="105"/>
      <c r="D94" s="105"/>
      <c r="E94" s="105"/>
      <c r="F94" s="105"/>
      <c r="G94" s="105"/>
      <c r="H94" s="105"/>
      <c r="I94" s="105"/>
      <c r="J94" s="470"/>
    </row>
    <row r="95" spans="1:10" ht="12.75">
      <c r="A95" s="105"/>
      <c r="B95" s="105"/>
      <c r="C95" s="105"/>
      <c r="D95" s="105"/>
      <c r="E95" s="105"/>
      <c r="F95" s="105"/>
      <c r="G95" s="105"/>
      <c r="H95" s="105"/>
      <c r="I95" s="105"/>
      <c r="J95" s="470"/>
    </row>
    <row r="96" spans="1:10" ht="12.75">
      <c r="A96" s="105"/>
      <c r="B96" s="105"/>
      <c r="C96" s="105"/>
      <c r="D96" s="105"/>
      <c r="E96" s="105"/>
      <c r="F96" s="105"/>
      <c r="G96" s="105"/>
      <c r="H96" s="105"/>
      <c r="I96" s="105"/>
      <c r="J96" s="470"/>
    </row>
    <row r="97" spans="1:10" ht="12.75">
      <c r="A97" s="105"/>
      <c r="B97" s="105"/>
      <c r="C97" s="105"/>
      <c r="D97" s="105"/>
      <c r="E97" s="105"/>
      <c r="F97" s="105"/>
      <c r="G97" s="105"/>
      <c r="H97" s="105"/>
      <c r="I97" s="105"/>
      <c r="J97" s="470"/>
    </row>
    <row r="98" spans="1:10" ht="12.75">
      <c r="A98" s="105"/>
      <c r="B98" s="105"/>
      <c r="C98" s="105"/>
      <c r="D98" s="105"/>
      <c r="E98" s="105"/>
      <c r="F98" s="105"/>
      <c r="G98" s="105"/>
      <c r="H98" s="105"/>
      <c r="I98" s="105"/>
      <c r="J98" s="470"/>
    </row>
    <row r="99" spans="1:10" ht="12.75">
      <c r="A99" s="105"/>
      <c r="B99" s="105"/>
      <c r="C99" s="105"/>
      <c r="D99" s="105"/>
      <c r="E99" s="105"/>
      <c r="F99" s="105"/>
      <c r="G99" s="105"/>
      <c r="H99" s="105"/>
      <c r="I99" s="105"/>
      <c r="J99" s="470"/>
    </row>
    <row r="100" spans="1:10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470"/>
    </row>
    <row r="101" spans="1:10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470"/>
    </row>
    <row r="102" spans="1:10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470"/>
    </row>
    <row r="103" spans="1:10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470"/>
    </row>
    <row r="104" spans="1:10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470"/>
    </row>
    <row r="105" spans="1:10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470"/>
    </row>
    <row r="106" spans="1:10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470"/>
    </row>
    <row r="107" spans="1:10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470"/>
    </row>
    <row r="108" spans="1:10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470"/>
    </row>
    <row r="109" spans="1:10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470"/>
    </row>
    <row r="110" spans="1:10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470"/>
    </row>
    <row r="111" spans="1:10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470"/>
    </row>
    <row r="112" spans="1:10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470"/>
    </row>
    <row r="113" spans="1:10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470"/>
    </row>
    <row r="114" spans="1:10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470"/>
    </row>
    <row r="115" spans="1:10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470"/>
    </row>
    <row r="116" spans="1:10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470"/>
    </row>
    <row r="117" spans="1:10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470"/>
    </row>
    <row r="118" spans="1:10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470"/>
    </row>
    <row r="119" spans="1:10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470"/>
    </row>
    <row r="120" spans="1:10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470"/>
    </row>
    <row r="121" spans="1:10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470"/>
    </row>
    <row r="122" spans="1:10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470"/>
    </row>
    <row r="123" spans="1:10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470"/>
    </row>
    <row r="124" spans="1:10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470"/>
    </row>
    <row r="125" spans="1:10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470"/>
    </row>
    <row r="126" spans="1:10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470"/>
    </row>
    <row r="127" spans="1:10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470"/>
    </row>
    <row r="128" spans="1:10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470"/>
    </row>
    <row r="129" spans="1:10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470"/>
    </row>
    <row r="130" spans="1:10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470"/>
    </row>
    <row r="131" spans="1:10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470"/>
    </row>
    <row r="132" spans="1:10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470"/>
    </row>
    <row r="133" spans="1:10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470"/>
    </row>
    <row r="134" spans="1:10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470"/>
    </row>
    <row r="135" spans="1:10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470"/>
    </row>
    <row r="136" spans="1:10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470"/>
    </row>
    <row r="137" spans="1:10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470"/>
    </row>
    <row r="138" spans="1:10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470"/>
    </row>
    <row r="139" spans="1:10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470"/>
    </row>
    <row r="140" spans="1:10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470"/>
    </row>
    <row r="141" spans="1:10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470"/>
    </row>
    <row r="142" spans="1:10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470"/>
    </row>
    <row r="143" spans="1:10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470"/>
    </row>
    <row r="144" spans="1:10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470"/>
    </row>
    <row r="145" spans="1:10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470"/>
    </row>
    <row r="146" spans="1:10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470"/>
    </row>
    <row r="147" spans="1:10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470"/>
    </row>
    <row r="148" spans="1:10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470"/>
    </row>
    <row r="149" spans="1:10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470"/>
    </row>
    <row r="150" spans="1:10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470"/>
    </row>
    <row r="151" spans="1:10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470"/>
    </row>
    <row r="152" spans="1:10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470"/>
    </row>
    <row r="153" spans="1:10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470"/>
    </row>
    <row r="154" spans="1:10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470"/>
    </row>
    <row r="155" spans="1:10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470"/>
    </row>
    <row r="156" spans="1:10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470"/>
    </row>
    <row r="157" spans="1:10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470"/>
    </row>
    <row r="158" spans="1:10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470"/>
    </row>
    <row r="159" spans="1:10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470"/>
    </row>
    <row r="160" spans="1:10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470"/>
    </row>
    <row r="161" spans="1:10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470"/>
    </row>
    <row r="162" spans="1:10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470"/>
    </row>
    <row r="163" spans="1:10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470"/>
    </row>
    <row r="164" spans="1:10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470"/>
    </row>
    <row r="165" spans="1:10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470"/>
    </row>
    <row r="166" spans="1:10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470"/>
    </row>
    <row r="167" spans="1:10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470"/>
    </row>
    <row r="168" spans="1:10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470"/>
    </row>
    <row r="169" spans="1:10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470"/>
    </row>
    <row r="170" spans="1:10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470"/>
    </row>
    <row r="171" spans="1:10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470"/>
    </row>
    <row r="172" spans="1:10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470"/>
    </row>
    <row r="173" spans="1:10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470"/>
    </row>
    <row r="174" spans="1:10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470"/>
    </row>
    <row r="175" spans="1:10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470"/>
    </row>
    <row r="176" spans="1:10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470"/>
    </row>
    <row r="177" spans="1:10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470"/>
    </row>
    <row r="178" spans="1:10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470"/>
    </row>
    <row r="179" spans="1:10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470"/>
    </row>
    <row r="180" spans="1:10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470"/>
    </row>
    <row r="181" spans="1:10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470"/>
    </row>
    <row r="182" spans="1:10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470"/>
    </row>
    <row r="183" spans="1:10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470"/>
    </row>
    <row r="184" spans="1:10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470"/>
    </row>
    <row r="185" spans="1:10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470"/>
    </row>
    <row r="186" spans="1:10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470"/>
    </row>
    <row r="187" spans="1:10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470"/>
    </row>
    <row r="188" spans="1:10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470"/>
    </row>
    <row r="189" spans="1:10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470"/>
    </row>
    <row r="190" spans="1:10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470"/>
    </row>
    <row r="191" spans="1:10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470"/>
    </row>
    <row r="192" spans="1:10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470"/>
    </row>
    <row r="193" spans="1:10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470"/>
    </row>
    <row r="194" spans="1:10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470"/>
    </row>
    <row r="195" spans="1:10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470"/>
    </row>
    <row r="196" spans="1:10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470"/>
    </row>
    <row r="197" spans="1:10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470"/>
    </row>
    <row r="198" spans="1:10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470"/>
    </row>
    <row r="199" spans="1:10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470"/>
    </row>
    <row r="200" spans="1:10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470"/>
    </row>
    <row r="201" spans="1:10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470"/>
    </row>
    <row r="202" spans="1:10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470"/>
    </row>
    <row r="203" spans="1:10" ht="12.75">
      <c r="A203" s="105"/>
      <c r="B203" s="105"/>
      <c r="C203" s="105"/>
      <c r="D203" s="105"/>
      <c r="E203" s="105"/>
      <c r="F203" s="105"/>
      <c r="G203" s="105"/>
      <c r="H203" s="105"/>
      <c r="I203" s="105"/>
      <c r="J203" s="470"/>
    </row>
    <row r="204" spans="1:10" ht="12.75">
      <c r="A204" s="105"/>
      <c r="B204" s="105"/>
      <c r="C204" s="105"/>
      <c r="D204" s="105"/>
      <c r="E204" s="105"/>
      <c r="F204" s="105"/>
      <c r="G204" s="105"/>
      <c r="H204" s="105"/>
      <c r="I204" s="105"/>
      <c r="J204" s="470"/>
    </row>
    <row r="205" spans="1:10" ht="12.75">
      <c r="A205" s="105"/>
      <c r="B205" s="105"/>
      <c r="C205" s="105"/>
      <c r="D205" s="105"/>
      <c r="E205" s="105"/>
      <c r="F205" s="105"/>
      <c r="G205" s="105"/>
      <c r="H205" s="105"/>
      <c r="I205" s="105"/>
      <c r="J205" s="470"/>
    </row>
    <row r="206" spans="1:10" ht="12.75">
      <c r="A206" s="105"/>
      <c r="B206" s="105"/>
      <c r="C206" s="105"/>
      <c r="D206" s="105"/>
      <c r="E206" s="105"/>
      <c r="F206" s="105"/>
      <c r="G206" s="105"/>
      <c r="H206" s="105"/>
      <c r="I206" s="105"/>
      <c r="J206" s="470"/>
    </row>
    <row r="207" spans="1:10" ht="12.75">
      <c r="A207" s="105"/>
      <c r="B207" s="105"/>
      <c r="C207" s="105"/>
      <c r="D207" s="105"/>
      <c r="E207" s="105"/>
      <c r="F207" s="105"/>
      <c r="G207" s="105"/>
      <c r="H207" s="105"/>
      <c r="I207" s="105"/>
      <c r="J207" s="470"/>
    </row>
    <row r="208" spans="1:10" ht="12.75">
      <c r="A208" s="105"/>
      <c r="B208" s="105"/>
      <c r="C208" s="105"/>
      <c r="D208" s="105"/>
      <c r="E208" s="105"/>
      <c r="F208" s="105"/>
      <c r="G208" s="105"/>
      <c r="H208" s="105"/>
      <c r="I208" s="105"/>
      <c r="J208" s="470"/>
    </row>
    <row r="209" spans="1:10" ht="12.75">
      <c r="A209" s="105"/>
      <c r="B209" s="105"/>
      <c r="C209" s="105"/>
      <c r="D209" s="105"/>
      <c r="E209" s="105"/>
      <c r="F209" s="105"/>
      <c r="G209" s="105"/>
      <c r="H209" s="105"/>
      <c r="I209" s="105"/>
      <c r="J209" s="470"/>
    </row>
    <row r="210" spans="1:10" ht="12.75">
      <c r="A210" s="105"/>
      <c r="B210" s="105"/>
      <c r="C210" s="105"/>
      <c r="D210" s="105"/>
      <c r="E210" s="105"/>
      <c r="F210" s="105"/>
      <c r="G210" s="105"/>
      <c r="H210" s="105"/>
      <c r="I210" s="105"/>
      <c r="J210" s="470"/>
    </row>
    <row r="211" spans="1:10" ht="12.75">
      <c r="A211" s="105"/>
      <c r="B211" s="105"/>
      <c r="C211" s="105"/>
      <c r="D211" s="105"/>
      <c r="E211" s="105"/>
      <c r="F211" s="105"/>
      <c r="G211" s="105"/>
      <c r="H211" s="105"/>
      <c r="I211" s="105"/>
      <c r="J211" s="470"/>
    </row>
    <row r="212" spans="1:10" ht="12.75">
      <c r="A212" s="105"/>
      <c r="B212" s="105"/>
      <c r="C212" s="105"/>
      <c r="D212" s="105"/>
      <c r="E212" s="105"/>
      <c r="F212" s="105"/>
      <c r="G212" s="105"/>
      <c r="H212" s="105"/>
      <c r="I212" s="105"/>
      <c r="J212" s="470"/>
    </row>
    <row r="213" spans="1:10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470"/>
    </row>
    <row r="214" spans="1:10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470"/>
    </row>
    <row r="215" spans="1:10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470"/>
    </row>
    <row r="216" spans="1:10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470"/>
    </row>
    <row r="217" spans="1:10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470"/>
    </row>
    <row r="218" spans="1:10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470"/>
    </row>
    <row r="219" spans="1:10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470"/>
    </row>
    <row r="220" spans="1:10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470"/>
    </row>
    <row r="221" spans="1:10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470"/>
    </row>
    <row r="222" spans="1:10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470"/>
    </row>
    <row r="223" spans="1:10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470"/>
    </row>
    <row r="224" spans="1:10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470"/>
    </row>
    <row r="225" spans="1:10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470"/>
    </row>
    <row r="226" spans="1:10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470"/>
    </row>
    <row r="227" spans="1:10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470"/>
    </row>
    <row r="228" spans="1:10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470"/>
    </row>
    <row r="229" spans="1:10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470"/>
    </row>
    <row r="230" spans="1:10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470"/>
    </row>
    <row r="231" spans="1:10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470"/>
    </row>
    <row r="232" spans="1:10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470"/>
    </row>
    <row r="233" spans="1:10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470"/>
    </row>
    <row r="234" spans="1:10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470"/>
    </row>
    <row r="235" spans="1:10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470"/>
    </row>
    <row r="236" spans="1:10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470"/>
    </row>
    <row r="237" spans="1:10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470"/>
    </row>
    <row r="238" spans="1:10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470"/>
    </row>
    <row r="239" spans="1:10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470"/>
    </row>
    <row r="240" spans="1:10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470"/>
    </row>
    <row r="241" spans="1:10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470"/>
    </row>
    <row r="242" spans="1:10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470"/>
    </row>
    <row r="243" spans="1:10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470"/>
    </row>
    <row r="244" spans="1:10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470"/>
    </row>
    <row r="245" spans="1:10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470"/>
    </row>
    <row r="246" spans="1:10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470"/>
    </row>
    <row r="247" spans="1:10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470"/>
    </row>
    <row r="248" spans="1:10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470"/>
    </row>
    <row r="249" spans="1:10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470"/>
    </row>
    <row r="250" spans="1:10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470"/>
    </row>
    <row r="251" spans="1:10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470"/>
    </row>
    <row r="252" spans="1:10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470"/>
    </row>
    <row r="253" spans="1:10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470"/>
    </row>
    <row r="254" spans="1:10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470"/>
    </row>
    <row r="255" spans="1:10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470"/>
    </row>
    <row r="256" spans="1:10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470"/>
    </row>
    <row r="257" spans="1:10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470"/>
    </row>
    <row r="258" spans="1:10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470"/>
    </row>
    <row r="259" spans="1:10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470"/>
    </row>
    <row r="260" spans="1:10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470"/>
    </row>
    <row r="261" spans="1:10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470"/>
    </row>
    <row r="262" spans="1:10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470"/>
    </row>
    <row r="263" spans="1:10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470"/>
    </row>
    <row r="264" spans="1:10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470"/>
    </row>
    <row r="265" spans="1:10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470"/>
    </row>
    <row r="266" spans="1:10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470"/>
    </row>
    <row r="267" spans="1:10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470"/>
    </row>
    <row r="268" spans="1:10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470"/>
    </row>
    <row r="269" spans="1:10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470"/>
    </row>
    <row r="270" spans="1:10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470"/>
    </row>
    <row r="271" spans="1:10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470"/>
    </row>
    <row r="272" spans="1:10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470"/>
    </row>
    <row r="273" spans="1:10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470"/>
    </row>
    <row r="274" spans="1:10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470"/>
    </row>
    <row r="275" spans="1:10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470"/>
    </row>
  </sheetData>
  <sheetProtection sheet="1" objects="1" scenarios="1"/>
  <mergeCells count="57">
    <mergeCell ref="C66:C67"/>
    <mergeCell ref="C62:C65"/>
    <mergeCell ref="A58:B60"/>
    <mergeCell ref="C58:C61"/>
    <mergeCell ref="A57:D57"/>
    <mergeCell ref="D58:E61"/>
    <mergeCell ref="F68:G68"/>
    <mergeCell ref="H58:I58"/>
    <mergeCell ref="F59:F61"/>
    <mergeCell ref="G59:G61"/>
    <mergeCell ref="H68:I68"/>
    <mergeCell ref="H59:H61"/>
    <mergeCell ref="I59:I61"/>
    <mergeCell ref="F58:G58"/>
    <mergeCell ref="F55:I55"/>
    <mergeCell ref="C51:C54"/>
    <mergeCell ref="A55:E55"/>
    <mergeCell ref="A56:D56"/>
    <mergeCell ref="C36:C40"/>
    <mergeCell ref="C45:C50"/>
    <mergeCell ref="A46:A48"/>
    <mergeCell ref="B46:B48"/>
    <mergeCell ref="C41:C44"/>
    <mergeCell ref="F29:I29"/>
    <mergeCell ref="A32:B34"/>
    <mergeCell ref="C32:C35"/>
    <mergeCell ref="D32:E35"/>
    <mergeCell ref="F32:G32"/>
    <mergeCell ref="H32:I32"/>
    <mergeCell ref="F33:F35"/>
    <mergeCell ref="G33:G35"/>
    <mergeCell ref="H33:H35"/>
    <mergeCell ref="I33:I35"/>
    <mergeCell ref="F5:F7"/>
    <mergeCell ref="G5:G7"/>
    <mergeCell ref="H5:H7"/>
    <mergeCell ref="I5:I7"/>
    <mergeCell ref="F71:G71"/>
    <mergeCell ref="H71:I71"/>
    <mergeCell ref="K17:K21"/>
    <mergeCell ref="A1:E1"/>
    <mergeCell ref="F1:I1"/>
    <mergeCell ref="A4:B6"/>
    <mergeCell ref="C4:C7"/>
    <mergeCell ref="D4:E7"/>
    <mergeCell ref="F4:G4"/>
    <mergeCell ref="H4:I4"/>
    <mergeCell ref="A2:D2"/>
    <mergeCell ref="A3:D3"/>
    <mergeCell ref="A30:D30"/>
    <mergeCell ref="A31:D31"/>
    <mergeCell ref="C8:C11"/>
    <mergeCell ref="C12:C14"/>
    <mergeCell ref="C15:C18"/>
    <mergeCell ref="C19:C21"/>
    <mergeCell ref="C22:C28"/>
    <mergeCell ref="A29:E29"/>
  </mergeCells>
  <printOptions/>
  <pageMargins left="0.29" right="0.23" top="0.56" bottom="0.78" header="0.3" footer="0.57"/>
  <pageSetup horizontalDpi="600" verticalDpi="600" orientation="portrait" paperSize="9" r:id="rId2"/>
  <headerFooter alignWithMargins="0">
    <oddHeader>&amp;L&amp;"Arial,Gras"&amp;12BTS Analyses de Biologie Médicale</oddHeader>
    <oddFooter>&amp;L&amp;F&amp;RVer 2.0 17/02/2008</oddFooter>
  </headerFooter>
  <rowBreaks count="2" manualBreakCount="2">
    <brk id="28" max="255" man="1"/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66"/>
  <sheetViews>
    <sheetView showGridLines="0" zoomScale="75" zoomScaleNormal="75" workbookViewId="0" topLeftCell="A1">
      <selection activeCell="I14" sqref="I14:I16"/>
    </sheetView>
  </sheetViews>
  <sheetFormatPr defaultColWidth="11.421875" defaultRowHeight="12.75"/>
  <cols>
    <col min="1" max="1" width="14.421875" style="12" customWidth="1"/>
    <col min="2" max="2" width="6.57421875" style="12" customWidth="1"/>
    <col min="3" max="3" width="12.7109375" style="2" customWidth="1"/>
    <col min="4" max="4" width="15.140625" style="2" customWidth="1"/>
    <col min="5" max="5" width="18.7109375" style="2" customWidth="1"/>
    <col min="6" max="6" width="19.57421875" style="2" customWidth="1"/>
    <col min="7" max="7" width="12.28125" style="2" customWidth="1"/>
    <col min="8" max="8" width="11.421875" style="2" customWidth="1"/>
    <col min="9" max="9" width="34.28125" style="2" customWidth="1"/>
    <col min="10" max="16384" width="11.421875" style="2" customWidth="1"/>
  </cols>
  <sheetData>
    <row r="1" spans="1:7" ht="24.75" customHeight="1" thickBot="1">
      <c r="A1" s="559" t="s">
        <v>184</v>
      </c>
      <c r="B1" s="560"/>
      <c r="C1" s="560"/>
      <c r="D1" s="560"/>
      <c r="E1" s="560"/>
      <c r="F1" s="560"/>
      <c r="G1" s="560"/>
    </row>
    <row r="2" spans="1:7" ht="45.75" customHeight="1" thickBot="1">
      <c r="A2" s="573" t="s">
        <v>94</v>
      </c>
      <c r="B2" s="574"/>
      <c r="C2" s="575"/>
      <c r="D2" s="575"/>
      <c r="E2" s="575"/>
      <c r="F2" s="575"/>
      <c r="G2" s="576"/>
    </row>
    <row r="3" spans="1:7" ht="37.5" customHeight="1" thickBot="1">
      <c r="A3" s="542" t="s">
        <v>201</v>
      </c>
      <c r="B3" s="543"/>
      <c r="C3" s="543"/>
      <c r="D3" s="543"/>
      <c r="E3" s="290">
        <f>IF('page garde U51'!E3="","",'page garde U51'!E3)</f>
        <v>2009</v>
      </c>
      <c r="F3" s="531"/>
      <c r="G3" s="532"/>
    </row>
    <row r="4" spans="1:7" ht="42" customHeight="1" thickBot="1">
      <c r="A4" s="533" t="s">
        <v>82</v>
      </c>
      <c r="B4" s="534"/>
      <c r="C4" s="534"/>
      <c r="D4" s="534"/>
      <c r="E4" s="534"/>
      <c r="F4" s="534"/>
      <c r="G4" s="535"/>
    </row>
    <row r="5" spans="1:7" ht="42" customHeight="1" thickBot="1">
      <c r="A5" s="533" t="s">
        <v>185</v>
      </c>
      <c r="B5" s="534"/>
      <c r="C5" s="534"/>
      <c r="D5" s="534"/>
      <c r="E5" s="534"/>
      <c r="F5" s="534"/>
      <c r="G5" s="535"/>
    </row>
    <row r="6" spans="1:7" ht="39.75" customHeight="1" thickBot="1">
      <c r="A6" s="577" t="s">
        <v>95</v>
      </c>
      <c r="B6" s="578"/>
      <c r="C6" s="579"/>
      <c r="D6" s="579"/>
      <c r="E6" s="579"/>
      <c r="F6" s="579"/>
      <c r="G6" s="532"/>
    </row>
    <row r="7" spans="1:7" ht="27.75" customHeight="1" thickBot="1">
      <c r="A7" s="536" t="s">
        <v>116</v>
      </c>
      <c r="B7" s="531"/>
      <c r="C7" s="532"/>
      <c r="D7" s="536" t="s">
        <v>117</v>
      </c>
      <c r="E7" s="531"/>
      <c r="F7" s="531"/>
      <c r="G7" s="537"/>
    </row>
    <row r="8" spans="1:7" ht="16.5" customHeight="1">
      <c r="A8" s="644" t="s">
        <v>0</v>
      </c>
      <c r="B8" s="645"/>
      <c r="C8" s="646"/>
      <c r="D8" s="647" t="s">
        <v>1</v>
      </c>
      <c r="E8" s="645"/>
      <c r="F8" s="645"/>
      <c r="G8" s="646"/>
    </row>
    <row r="9" spans="1:9" ht="46.5" customHeight="1" thickBot="1">
      <c r="A9" s="638">
        <f>IF('page garde U51'!A9:C9="","",'page garde U51'!A9:C9)</f>
      </c>
      <c r="B9" s="639"/>
      <c r="C9" s="640"/>
      <c r="D9" s="624" t="str">
        <f>IF(ISBLANK('page garde U51'!D9:G11)," ",'page garde U51'!D9:G11)</f>
        <v> </v>
      </c>
      <c r="E9" s="625"/>
      <c r="F9" s="625"/>
      <c r="G9" s="626"/>
      <c r="I9" s="635" t="s">
        <v>172</v>
      </c>
    </row>
    <row r="10" spans="1:9" ht="37.5" customHeight="1" thickBot="1">
      <c r="A10" s="299" t="s">
        <v>2</v>
      </c>
      <c r="B10" s="633" t="str">
        <f>IF('page garde U51'!$B$10="","---",'page garde U51'!$B$10)</f>
        <v>---</v>
      </c>
      <c r="C10" s="634"/>
      <c r="D10" s="627"/>
      <c r="E10" s="628"/>
      <c r="F10" s="628"/>
      <c r="G10" s="629"/>
      <c r="I10" s="636"/>
    </row>
    <row r="11" spans="1:9" ht="54" customHeight="1" thickBot="1">
      <c r="A11" s="292" t="s">
        <v>63</v>
      </c>
      <c r="B11" s="633" t="str">
        <f>IF('page garde U51'!$B$11="","---",'page garde U51'!$B$11)</f>
        <v>---</v>
      </c>
      <c r="C11" s="634"/>
      <c r="D11" s="630"/>
      <c r="E11" s="631"/>
      <c r="F11" s="631"/>
      <c r="G11" s="632"/>
      <c r="I11" s="637"/>
    </row>
    <row r="12" spans="1:7" ht="16.5" thickBot="1">
      <c r="A12" s="10"/>
      <c r="B12" s="16"/>
      <c r="C12" s="5"/>
      <c r="D12" s="3"/>
      <c r="E12" s="3"/>
      <c r="F12" s="3"/>
      <c r="G12" s="4"/>
    </row>
    <row r="13" spans="1:7" ht="48.75" customHeight="1" thickBot="1">
      <c r="A13" s="567" t="s">
        <v>3</v>
      </c>
      <c r="B13" s="568"/>
      <c r="C13" s="569"/>
      <c r="D13" s="569"/>
      <c r="E13" s="569"/>
      <c r="F13" s="569"/>
      <c r="G13" s="570"/>
    </row>
    <row r="14" spans="1:9" ht="50.25" customHeight="1" thickBot="1">
      <c r="A14" s="15" t="s">
        <v>83</v>
      </c>
      <c r="B14" s="15" t="s">
        <v>186</v>
      </c>
      <c r="C14" s="7" t="s">
        <v>87</v>
      </c>
      <c r="D14" s="571" t="s">
        <v>88</v>
      </c>
      <c r="E14" s="572"/>
      <c r="F14" s="14" t="s">
        <v>89</v>
      </c>
      <c r="G14" s="7" t="s">
        <v>4</v>
      </c>
      <c r="H14" s="300" t="s">
        <v>203</v>
      </c>
      <c r="I14" s="622" t="s">
        <v>208</v>
      </c>
    </row>
    <row r="15" spans="1:9" ht="48.75" customHeight="1" thickBot="1">
      <c r="A15" s="119" t="s">
        <v>84</v>
      </c>
      <c r="B15" s="18">
        <v>1</v>
      </c>
      <c r="C15" s="294"/>
      <c r="D15" s="529"/>
      <c r="E15" s="530"/>
      <c r="F15" s="295"/>
      <c r="G15" s="511">
        <f>IF(H15="a","ABS",IF('grille U 52'!G75="","",ROUND(20*'grille U 52'!F75/'grille U 52'!G75,2)))</f>
      </c>
      <c r="H15" s="366"/>
      <c r="I15" s="623"/>
    </row>
    <row r="16" spans="1:9" ht="57" customHeight="1" thickBot="1">
      <c r="A16" s="120" t="s">
        <v>85</v>
      </c>
      <c r="B16" s="19">
        <v>2</v>
      </c>
      <c r="C16" s="296"/>
      <c r="D16" s="525"/>
      <c r="E16" s="526"/>
      <c r="F16" s="297"/>
      <c r="G16" s="512">
        <f>IF(H16="a","ABS",IF(OR('grille U 52'!I75="",'grille U 52'!I75=0),"",ROUND(20*'grille U 52'!H75/'grille U 52'!I75,2)))</f>
      </c>
      <c r="H16" s="366"/>
      <c r="I16" s="623"/>
    </row>
    <row r="17" spans="1:7" ht="21.75" customHeight="1" thickBot="1">
      <c r="A17" s="20" t="s">
        <v>96</v>
      </c>
      <c r="B17" s="17"/>
      <c r="C17" s="9"/>
      <c r="D17" s="9"/>
      <c r="E17" s="6"/>
      <c r="F17" s="8"/>
      <c r="G17" s="4"/>
    </row>
    <row r="18" spans="1:7" ht="21.75" customHeight="1" thickBot="1">
      <c r="A18" s="544"/>
      <c r="B18" s="545"/>
      <c r="C18" s="545"/>
      <c r="D18" s="545"/>
      <c r="E18" s="546"/>
      <c r="F18" s="536" t="s">
        <v>97</v>
      </c>
      <c r="G18" s="537"/>
    </row>
    <row r="19" spans="1:7" ht="21.75" customHeight="1">
      <c r="A19" s="547"/>
      <c r="B19" s="545"/>
      <c r="C19" s="545"/>
      <c r="D19" s="545"/>
      <c r="E19" s="546"/>
      <c r="F19" s="641" t="str">
        <f>IF(OR($G$15="",$G$16=""),"-",IF($G$15="ABS",$G$16,IF($G$16="ABS",$G15,ROUND(($B$15*$G$15+$B$16*$G$16)/($B$15+B16),2))))</f>
        <v>-</v>
      </c>
      <c r="G19" s="564" t="s">
        <v>91</v>
      </c>
    </row>
    <row r="20" spans="1:7" ht="21.75" customHeight="1">
      <c r="A20" s="547"/>
      <c r="B20" s="545"/>
      <c r="C20" s="545"/>
      <c r="D20" s="545"/>
      <c r="E20" s="546"/>
      <c r="F20" s="642"/>
      <c r="G20" s="565"/>
    </row>
    <row r="21" spans="1:7" ht="30.75" customHeight="1" thickBot="1">
      <c r="A21" s="548"/>
      <c r="B21" s="549"/>
      <c r="C21" s="549"/>
      <c r="D21" s="549"/>
      <c r="E21" s="550"/>
      <c r="F21" s="643"/>
      <c r="G21" s="566"/>
    </row>
    <row r="22" ht="8.25" customHeight="1"/>
    <row r="23" spans="1:2" ht="8.25" customHeight="1">
      <c r="A23" s="13"/>
      <c r="B23" s="13"/>
    </row>
    <row r="24" ht="13.5" customHeight="1"/>
    <row r="25" ht="13.5" customHeight="1"/>
    <row r="40" ht="16.5" customHeight="1"/>
    <row r="48" ht="10.5" customHeight="1"/>
    <row r="49" spans="1:2" ht="10.5" customHeight="1">
      <c r="A49" s="13"/>
      <c r="B49" s="13"/>
    </row>
    <row r="50" ht="10.5" customHeight="1"/>
    <row r="51" ht="24" customHeight="1"/>
    <row r="52" ht="30" customHeight="1"/>
    <row r="59" ht="22.5" customHeight="1"/>
    <row r="60" ht="22.5" customHeight="1"/>
    <row r="61" ht="22.5" customHeight="1"/>
    <row r="65" spans="1:7" ht="12.75">
      <c r="A65" s="11"/>
      <c r="B65" s="11"/>
      <c r="C65" s="1"/>
      <c r="D65" s="1"/>
      <c r="E65" s="1"/>
      <c r="F65" s="1"/>
      <c r="G65" s="1"/>
    </row>
    <row r="66" spans="1:2" ht="15.75">
      <c r="A66" s="13"/>
      <c r="B66" s="13"/>
    </row>
  </sheetData>
  <sheetProtection sheet="1" objects="1" scenarios="1" selectLockedCells="1"/>
  <mergeCells count="25">
    <mergeCell ref="A18:E21"/>
    <mergeCell ref="F18:G18"/>
    <mergeCell ref="F19:F21"/>
    <mergeCell ref="G19:G21"/>
    <mergeCell ref="A1:G1"/>
    <mergeCell ref="A2:G2"/>
    <mergeCell ref="A4:G4"/>
    <mergeCell ref="A3:D3"/>
    <mergeCell ref="F3:G3"/>
    <mergeCell ref="A5:G5"/>
    <mergeCell ref="A6:G6"/>
    <mergeCell ref="A9:C9"/>
    <mergeCell ref="D7:G7"/>
    <mergeCell ref="A7:C7"/>
    <mergeCell ref="A8:C8"/>
    <mergeCell ref="D8:G8"/>
    <mergeCell ref="I14:I16"/>
    <mergeCell ref="D9:G11"/>
    <mergeCell ref="B10:C10"/>
    <mergeCell ref="B11:C11"/>
    <mergeCell ref="I9:I11"/>
    <mergeCell ref="D16:E16"/>
    <mergeCell ref="A13:G13"/>
    <mergeCell ref="D14:E14"/>
    <mergeCell ref="D15:E15"/>
  </mergeCells>
  <printOptions/>
  <pageMargins left="0.35" right="0.14" top="0.75" bottom="0.8" header="0.42" footer="0.4921259845"/>
  <pageSetup horizontalDpi="300" verticalDpi="300" orientation="portrait" paperSize="9" r:id="rId2"/>
  <headerFooter alignWithMargins="0">
    <oddFooter>&amp;L&amp;F&amp;RVer 2.0 17/02/2008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280"/>
  <sheetViews>
    <sheetView showGridLines="0" zoomScale="75" zoomScaleNormal="75" zoomScalePageLayoutView="0" workbookViewId="0" topLeftCell="A50">
      <selection activeCell="K68" sqref="K68"/>
    </sheetView>
  </sheetViews>
  <sheetFormatPr defaultColWidth="11.421875" defaultRowHeight="12.75"/>
  <cols>
    <col min="1" max="1" width="5.7109375" style="117" customWidth="1"/>
    <col min="2" max="2" width="6.421875" style="117" customWidth="1"/>
    <col min="3" max="3" width="18.140625" style="472" customWidth="1"/>
    <col min="4" max="4" width="8.00390625" style="117" customWidth="1"/>
    <col min="5" max="5" width="38.7109375" style="117" customWidth="1"/>
    <col min="6" max="6" width="6.140625" style="473" customWidth="1"/>
    <col min="7" max="7" width="5.7109375" style="474" customWidth="1"/>
    <col min="8" max="8" width="6.140625" style="473" customWidth="1"/>
    <col min="9" max="9" width="5.7109375" style="474" customWidth="1"/>
    <col min="10" max="10" width="11.421875" style="424" customWidth="1"/>
    <col min="11" max="11" width="36.140625" style="424" customWidth="1"/>
    <col min="12" max="16384" width="11.421875" style="424" customWidth="1"/>
  </cols>
  <sheetData>
    <row r="1" spans="1:9" ht="24.75" customHeight="1" thickBot="1">
      <c r="A1" s="588" t="s">
        <v>187</v>
      </c>
      <c r="B1" s="589"/>
      <c r="C1" s="589"/>
      <c r="D1" s="589"/>
      <c r="E1" s="589"/>
      <c r="F1" s="594" t="s">
        <v>176</v>
      </c>
      <c r="G1" s="594"/>
      <c r="H1" s="594"/>
      <c r="I1" s="594"/>
    </row>
    <row r="2" spans="1:9" ht="22.5" customHeight="1">
      <c r="A2" s="595" t="s">
        <v>5</v>
      </c>
      <c r="B2" s="596"/>
      <c r="C2" s="601" t="s">
        <v>92</v>
      </c>
      <c r="D2" s="595" t="s">
        <v>64</v>
      </c>
      <c r="E2" s="596"/>
      <c r="F2" s="604" t="s">
        <v>77</v>
      </c>
      <c r="G2" s="596"/>
      <c r="H2" s="604" t="s">
        <v>78</v>
      </c>
      <c r="I2" s="596"/>
    </row>
    <row r="3" spans="1:9" ht="12.75">
      <c r="A3" s="597"/>
      <c r="B3" s="598"/>
      <c r="C3" s="602"/>
      <c r="D3" s="597"/>
      <c r="E3" s="598"/>
      <c r="F3" s="605" t="s">
        <v>79</v>
      </c>
      <c r="G3" s="605" t="s">
        <v>80</v>
      </c>
      <c r="H3" s="605" t="s">
        <v>79</v>
      </c>
      <c r="I3" s="605" t="s">
        <v>80</v>
      </c>
    </row>
    <row r="4" spans="1:9" ht="13.5" thickBot="1">
      <c r="A4" s="599"/>
      <c r="B4" s="600"/>
      <c r="C4" s="602"/>
      <c r="D4" s="597"/>
      <c r="E4" s="598"/>
      <c r="F4" s="606"/>
      <c r="G4" s="606"/>
      <c r="H4" s="606"/>
      <c r="I4" s="606"/>
    </row>
    <row r="5" spans="1:9" ht="13.5" thickBot="1">
      <c r="A5" s="425">
        <v>1</v>
      </c>
      <c r="B5" s="426">
        <v>2</v>
      </c>
      <c r="C5" s="603"/>
      <c r="D5" s="597"/>
      <c r="E5" s="598"/>
      <c r="F5" s="607"/>
      <c r="G5" s="607"/>
      <c r="H5" s="607"/>
      <c r="I5" s="607"/>
    </row>
    <row r="6" spans="1:9" ht="37.5" customHeight="1">
      <c r="A6" s="303">
        <f aca="true" t="shared" si="0" ref="A6:A26">IF(ISBLANK(G6),"","X")</f>
      </c>
      <c r="B6" s="318">
        <f aca="true" t="shared" si="1" ref="B6:B26">IF(ISBLANK(I6),"","X")</f>
      </c>
      <c r="C6" s="584" t="s">
        <v>6</v>
      </c>
      <c r="D6" s="427" t="s">
        <v>7</v>
      </c>
      <c r="E6" s="26" t="s">
        <v>8</v>
      </c>
      <c r="F6" s="367"/>
      <c r="G6" s="368"/>
      <c r="H6" s="367"/>
      <c r="I6" s="368"/>
    </row>
    <row r="7" spans="1:9" ht="45">
      <c r="A7" s="475">
        <f t="shared" si="0"/>
      </c>
      <c r="B7" s="476">
        <f t="shared" si="1"/>
      </c>
      <c r="C7" s="585"/>
      <c r="D7" s="428" t="s">
        <v>9</v>
      </c>
      <c r="E7" s="28" t="s">
        <v>10</v>
      </c>
      <c r="F7" s="369"/>
      <c r="G7" s="370"/>
      <c r="H7" s="369"/>
      <c r="I7" s="370"/>
    </row>
    <row r="8" spans="1:9" ht="15.75" customHeight="1">
      <c r="A8" s="306">
        <f t="shared" si="0"/>
      </c>
      <c r="B8" s="307">
        <f t="shared" si="1"/>
      </c>
      <c r="C8" s="585"/>
      <c r="D8" s="429" t="s">
        <v>11</v>
      </c>
      <c r="E8" s="30" t="s">
        <v>12</v>
      </c>
      <c r="F8" s="369"/>
      <c r="G8" s="370"/>
      <c r="H8" s="369"/>
      <c r="I8" s="370"/>
    </row>
    <row r="9" spans="1:9" ht="30.75" thickBot="1">
      <c r="A9" s="271">
        <f t="shared" si="0"/>
      </c>
      <c r="B9" s="308">
        <f t="shared" si="1"/>
      </c>
      <c r="C9" s="586"/>
      <c r="D9" s="430" t="s">
        <v>13</v>
      </c>
      <c r="E9" s="32" t="s">
        <v>14</v>
      </c>
      <c r="F9" s="371"/>
      <c r="G9" s="372"/>
      <c r="H9" s="371"/>
      <c r="I9" s="372"/>
    </row>
    <row r="10" spans="1:9" ht="15.75" customHeight="1">
      <c r="A10" s="477">
        <f t="shared" si="0"/>
      </c>
      <c r="B10" s="478">
        <f t="shared" si="1"/>
      </c>
      <c r="C10" s="584" t="s">
        <v>15</v>
      </c>
      <c r="D10" s="433" t="s">
        <v>16</v>
      </c>
      <c r="E10" s="34" t="s">
        <v>17</v>
      </c>
      <c r="F10" s="373"/>
      <c r="G10" s="374"/>
      <c r="H10" s="373"/>
      <c r="I10" s="374"/>
    </row>
    <row r="11" spans="1:9" ht="15">
      <c r="A11" s="475">
        <f t="shared" si="0"/>
      </c>
      <c r="B11" s="476">
        <f t="shared" si="1"/>
      </c>
      <c r="C11" s="585"/>
      <c r="D11" s="436" t="s">
        <v>18</v>
      </c>
      <c r="E11" s="36" t="s">
        <v>19</v>
      </c>
      <c r="F11" s="375"/>
      <c r="G11" s="376"/>
      <c r="H11" s="375"/>
      <c r="I11" s="376"/>
    </row>
    <row r="12" spans="1:9" ht="35.25" customHeight="1" thickBot="1">
      <c r="A12" s="475">
        <f t="shared" si="0"/>
      </c>
      <c r="B12" s="476">
        <f t="shared" si="1"/>
      </c>
      <c r="C12" s="586"/>
      <c r="D12" s="430" t="s">
        <v>20</v>
      </c>
      <c r="E12" s="37" t="s">
        <v>21</v>
      </c>
      <c r="F12" s="371"/>
      <c r="G12" s="372"/>
      <c r="H12" s="371"/>
      <c r="I12" s="372"/>
    </row>
    <row r="13" spans="1:9" ht="45" customHeight="1">
      <c r="A13" s="479">
        <f t="shared" si="0"/>
      </c>
      <c r="B13" s="480">
        <f t="shared" si="1"/>
      </c>
      <c r="C13" s="584" t="s">
        <v>22</v>
      </c>
      <c r="D13" s="439"/>
      <c r="E13" s="39" t="s">
        <v>160</v>
      </c>
      <c r="F13" s="377"/>
      <c r="G13" s="378"/>
      <c r="H13" s="377"/>
      <c r="I13" s="378"/>
    </row>
    <row r="14" spans="1:11" ht="24.75" customHeight="1">
      <c r="A14" s="481">
        <f t="shared" si="0"/>
      </c>
      <c r="B14" s="482">
        <f t="shared" si="1"/>
      </c>
      <c r="C14" s="585"/>
      <c r="D14" s="442"/>
      <c r="E14" s="41" t="s">
        <v>152</v>
      </c>
      <c r="F14" s="379"/>
      <c r="G14" s="380"/>
      <c r="H14" s="379"/>
      <c r="I14" s="380"/>
      <c r="K14" s="648" t="s">
        <v>191</v>
      </c>
    </row>
    <row r="15" spans="1:11" ht="31.5" customHeight="1">
      <c r="A15" s="481">
        <f t="shared" si="0"/>
      </c>
      <c r="B15" s="482">
        <f t="shared" si="1"/>
      </c>
      <c r="C15" s="585"/>
      <c r="D15" s="442"/>
      <c r="E15" s="41" t="s">
        <v>153</v>
      </c>
      <c r="F15" s="379"/>
      <c r="G15" s="380"/>
      <c r="H15" s="379"/>
      <c r="I15" s="380"/>
      <c r="K15" s="649"/>
    </row>
    <row r="16" spans="1:11" ht="30.75" thickBot="1">
      <c r="A16" s="483">
        <f t="shared" si="0"/>
      </c>
      <c r="B16" s="484">
        <f t="shared" si="1"/>
      </c>
      <c r="C16" s="586"/>
      <c r="D16" s="445"/>
      <c r="E16" s="43" t="s">
        <v>154</v>
      </c>
      <c r="F16" s="381"/>
      <c r="G16" s="382"/>
      <c r="H16" s="381"/>
      <c r="I16" s="382"/>
      <c r="K16" s="649"/>
    </row>
    <row r="17" spans="1:11" ht="45" customHeight="1">
      <c r="A17" s="485">
        <f t="shared" si="0"/>
      </c>
      <c r="B17" s="486">
        <f t="shared" si="1"/>
      </c>
      <c r="C17" s="584" t="s">
        <v>23</v>
      </c>
      <c r="D17" s="448" t="s">
        <v>24</v>
      </c>
      <c r="E17" s="45" t="s">
        <v>25</v>
      </c>
      <c r="F17" s="373"/>
      <c r="G17" s="374"/>
      <c r="H17" s="373"/>
      <c r="I17" s="374"/>
      <c r="K17" s="650"/>
    </row>
    <row r="18" spans="1:11" ht="30">
      <c r="A18" s="306">
        <f t="shared" si="0"/>
      </c>
      <c r="B18" s="307">
        <f t="shared" si="1"/>
      </c>
      <c r="C18" s="587"/>
      <c r="D18" s="433" t="s">
        <v>209</v>
      </c>
      <c r="E18" s="344" t="s">
        <v>27</v>
      </c>
      <c r="F18" s="342"/>
      <c r="G18" s="343"/>
      <c r="H18" s="342"/>
      <c r="I18" s="343"/>
      <c r="K18" s="487"/>
    </row>
    <row r="19" spans="1:9" ht="24" customHeight="1" thickBot="1">
      <c r="A19" s="481">
        <f t="shared" si="0"/>
      </c>
      <c r="B19" s="482">
        <f t="shared" si="1"/>
      </c>
      <c r="C19" s="585"/>
      <c r="D19" s="428" t="s">
        <v>210</v>
      </c>
      <c r="E19" s="28" t="s">
        <v>211</v>
      </c>
      <c r="F19" s="375"/>
      <c r="G19" s="376"/>
      <c r="H19" s="375"/>
      <c r="I19" s="376"/>
    </row>
    <row r="20" spans="1:9" ht="30" customHeight="1">
      <c r="A20" s="303">
        <f t="shared" si="0"/>
      </c>
      <c r="B20" s="311">
        <f t="shared" si="1"/>
      </c>
      <c r="C20" s="584" t="s">
        <v>28</v>
      </c>
      <c r="D20" s="448" t="s">
        <v>29</v>
      </c>
      <c r="E20" s="39" t="s">
        <v>155</v>
      </c>
      <c r="F20" s="373"/>
      <c r="G20" s="374"/>
      <c r="H20" s="373"/>
      <c r="I20" s="374"/>
    </row>
    <row r="21" spans="1:9" ht="45">
      <c r="A21" s="306">
        <f t="shared" si="0"/>
      </c>
      <c r="B21" s="307">
        <f t="shared" si="1"/>
      </c>
      <c r="C21" s="585"/>
      <c r="D21" s="433"/>
      <c r="E21" s="41" t="s">
        <v>156</v>
      </c>
      <c r="F21" s="369"/>
      <c r="G21" s="370"/>
      <c r="H21" s="369"/>
      <c r="I21" s="370"/>
    </row>
    <row r="22" spans="1:9" ht="60">
      <c r="A22" s="306">
        <f t="shared" si="0"/>
      </c>
      <c r="B22" s="307">
        <f t="shared" si="1"/>
      </c>
      <c r="C22" s="585"/>
      <c r="D22" s="433"/>
      <c r="E22" s="41" t="s">
        <v>157</v>
      </c>
      <c r="F22" s="369"/>
      <c r="G22" s="370"/>
      <c r="H22" s="369"/>
      <c r="I22" s="370"/>
    </row>
    <row r="23" spans="1:9" ht="30">
      <c r="A23" s="306">
        <f t="shared" si="0"/>
      </c>
      <c r="B23" s="307">
        <f t="shared" si="1"/>
      </c>
      <c r="C23" s="585"/>
      <c r="D23" s="433"/>
      <c r="E23" s="41" t="s">
        <v>158</v>
      </c>
      <c r="F23" s="369"/>
      <c r="G23" s="370"/>
      <c r="H23" s="369"/>
      <c r="I23" s="370"/>
    </row>
    <row r="24" spans="1:9" ht="30">
      <c r="A24" s="306">
        <f t="shared" si="0"/>
      </c>
      <c r="B24" s="307">
        <f t="shared" si="1"/>
      </c>
      <c r="C24" s="585"/>
      <c r="D24" s="429"/>
      <c r="E24" s="46" t="s">
        <v>159</v>
      </c>
      <c r="F24" s="369"/>
      <c r="G24" s="370"/>
      <c r="H24" s="369"/>
      <c r="I24" s="370"/>
    </row>
    <row r="25" spans="1:9" ht="30" customHeight="1">
      <c r="A25" s="316">
        <f t="shared" si="0"/>
      </c>
      <c r="B25" s="317">
        <f t="shared" si="1"/>
      </c>
      <c r="C25" s="585"/>
      <c r="D25" s="452" t="s">
        <v>30</v>
      </c>
      <c r="E25" s="48" t="s">
        <v>31</v>
      </c>
      <c r="F25" s="369"/>
      <c r="G25" s="370"/>
      <c r="H25" s="369"/>
      <c r="I25" s="370"/>
    </row>
    <row r="26" spans="1:9" ht="16.5" thickBot="1">
      <c r="A26" s="271">
        <f t="shared" si="0"/>
      </c>
      <c r="B26" s="308">
        <f t="shared" si="1"/>
      </c>
      <c r="C26" s="586"/>
      <c r="D26" s="453" t="s">
        <v>32</v>
      </c>
      <c r="E26" s="43" t="s">
        <v>33</v>
      </c>
      <c r="F26" s="383"/>
      <c r="G26" s="384"/>
      <c r="H26" s="383"/>
      <c r="I26" s="384"/>
    </row>
    <row r="27" spans="1:9" ht="24.75" customHeight="1" thickBot="1">
      <c r="A27" s="588" t="s">
        <v>187</v>
      </c>
      <c r="B27" s="589"/>
      <c r="C27" s="589"/>
      <c r="D27" s="589"/>
      <c r="E27" s="589"/>
      <c r="F27" s="594" t="s">
        <v>177</v>
      </c>
      <c r="G27" s="594"/>
      <c r="H27" s="594"/>
      <c r="I27" s="594"/>
    </row>
    <row r="28" spans="1:9" ht="30" customHeight="1">
      <c r="A28" s="595" t="s">
        <v>5</v>
      </c>
      <c r="B28" s="596"/>
      <c r="C28" s="601" t="s">
        <v>92</v>
      </c>
      <c r="D28" s="595" t="s">
        <v>64</v>
      </c>
      <c r="E28" s="596"/>
      <c r="F28" s="604" t="s">
        <v>77</v>
      </c>
      <c r="G28" s="596"/>
      <c r="H28" s="604" t="s">
        <v>78</v>
      </c>
      <c r="I28" s="596"/>
    </row>
    <row r="29" spans="1:9" ht="12.75">
      <c r="A29" s="597"/>
      <c r="B29" s="598"/>
      <c r="C29" s="602"/>
      <c r="D29" s="597"/>
      <c r="E29" s="598"/>
      <c r="F29" s="605" t="s">
        <v>79</v>
      </c>
      <c r="G29" s="605" t="s">
        <v>80</v>
      </c>
      <c r="H29" s="605" t="s">
        <v>79</v>
      </c>
      <c r="I29" s="605" t="s">
        <v>80</v>
      </c>
    </row>
    <row r="30" spans="1:9" ht="13.5" thickBot="1">
      <c r="A30" s="599"/>
      <c r="B30" s="600"/>
      <c r="C30" s="602"/>
      <c r="D30" s="597"/>
      <c r="E30" s="598"/>
      <c r="F30" s="606"/>
      <c r="G30" s="606"/>
      <c r="H30" s="606"/>
      <c r="I30" s="606"/>
    </row>
    <row r="31" spans="1:9" ht="13.5" thickBot="1">
      <c r="A31" s="425">
        <v>1</v>
      </c>
      <c r="B31" s="426">
        <v>2</v>
      </c>
      <c r="C31" s="603"/>
      <c r="D31" s="651"/>
      <c r="E31" s="652"/>
      <c r="F31" s="607"/>
      <c r="G31" s="607"/>
      <c r="H31" s="607"/>
      <c r="I31" s="607"/>
    </row>
    <row r="32" spans="1:9" ht="30">
      <c r="A32" s="303">
        <f aca="true" t="shared" si="2" ref="A32:A51">IF(ISBLANK(G32),"","X")</f>
      </c>
      <c r="B32" s="488">
        <f aca="true" t="shared" si="3" ref="B32:B51">IF(ISBLANK(I32),"","X")</f>
      </c>
      <c r="C32" s="655" t="s">
        <v>98</v>
      </c>
      <c r="D32" s="489" t="s">
        <v>99</v>
      </c>
      <c r="E32" s="490" t="s">
        <v>100</v>
      </c>
      <c r="F32" s="418"/>
      <c r="G32" s="419"/>
      <c r="H32" s="418"/>
      <c r="I32" s="420"/>
    </row>
    <row r="33" spans="1:9" ht="45">
      <c r="A33" s="304">
        <f t="shared" si="2"/>
      </c>
      <c r="B33" s="491">
        <f t="shared" si="3"/>
      </c>
      <c r="C33" s="656"/>
      <c r="D33" s="492" t="s">
        <v>101</v>
      </c>
      <c r="E33" s="493" t="s">
        <v>165</v>
      </c>
      <c r="F33" s="394"/>
      <c r="G33" s="395"/>
      <c r="H33" s="394"/>
      <c r="I33" s="396"/>
    </row>
    <row r="34" spans="1:9" ht="15.75">
      <c r="A34" s="309">
        <f t="shared" si="2"/>
      </c>
      <c r="B34" s="494">
        <f t="shared" si="3"/>
      </c>
      <c r="C34" s="656"/>
      <c r="D34" s="489"/>
      <c r="E34" s="490" t="s">
        <v>166</v>
      </c>
      <c r="F34" s="385"/>
      <c r="G34" s="386"/>
      <c r="H34" s="385"/>
      <c r="I34" s="387"/>
    </row>
    <row r="35" spans="1:9" ht="30">
      <c r="A35" s="304">
        <f t="shared" si="2"/>
      </c>
      <c r="B35" s="464">
        <f t="shared" si="3"/>
      </c>
      <c r="C35" s="656"/>
      <c r="D35" s="70" t="s">
        <v>102</v>
      </c>
      <c r="E35" s="493" t="s">
        <v>167</v>
      </c>
      <c r="F35" s="388"/>
      <c r="G35" s="389"/>
      <c r="H35" s="388"/>
      <c r="I35" s="390"/>
    </row>
    <row r="36" spans="1:9" ht="30">
      <c r="A36" s="309">
        <f t="shared" si="2"/>
      </c>
      <c r="B36" s="450">
        <f t="shared" si="3"/>
      </c>
      <c r="C36" s="656"/>
      <c r="D36" s="70"/>
      <c r="E36" s="493" t="s">
        <v>168</v>
      </c>
      <c r="F36" s="391"/>
      <c r="G36" s="392"/>
      <c r="H36" s="391"/>
      <c r="I36" s="393"/>
    </row>
    <row r="37" spans="1:9" ht="15.75">
      <c r="A37" s="309">
        <f t="shared" si="2"/>
      </c>
      <c r="B37" s="450">
        <f t="shared" si="3"/>
      </c>
      <c r="C37" s="656"/>
      <c r="D37" s="70"/>
      <c r="E37" s="493" t="s">
        <v>169</v>
      </c>
      <c r="F37" s="388"/>
      <c r="G37" s="389"/>
      <c r="H37" s="388"/>
      <c r="I37" s="390"/>
    </row>
    <row r="38" spans="1:9" ht="15.75">
      <c r="A38" s="306">
        <f t="shared" si="2"/>
      </c>
      <c r="B38" s="455">
        <f t="shared" si="3"/>
      </c>
      <c r="C38" s="656"/>
      <c r="D38" s="495" t="s">
        <v>103</v>
      </c>
      <c r="E38" s="496" t="s">
        <v>104</v>
      </c>
      <c r="F38" s="391"/>
      <c r="G38" s="392"/>
      <c r="H38" s="391"/>
      <c r="I38" s="393"/>
    </row>
    <row r="39" spans="1:9" ht="30">
      <c r="A39" s="309">
        <f t="shared" si="2"/>
      </c>
      <c r="B39" s="450">
        <f t="shared" si="3"/>
      </c>
      <c r="C39" s="656"/>
      <c r="D39" s="70" t="s">
        <v>105</v>
      </c>
      <c r="E39" s="493" t="s">
        <v>106</v>
      </c>
      <c r="F39" s="388"/>
      <c r="G39" s="389"/>
      <c r="H39" s="388"/>
      <c r="I39" s="390"/>
    </row>
    <row r="40" spans="1:9" ht="45">
      <c r="A40" s="306">
        <f t="shared" si="2"/>
      </c>
      <c r="B40" s="455">
        <f t="shared" si="3"/>
      </c>
      <c r="C40" s="656"/>
      <c r="D40" s="495" t="s">
        <v>107</v>
      </c>
      <c r="E40" s="497" t="s">
        <v>108</v>
      </c>
      <c r="F40" s="394"/>
      <c r="G40" s="395"/>
      <c r="H40" s="394"/>
      <c r="I40" s="396"/>
    </row>
    <row r="41" spans="1:9" ht="15.75">
      <c r="A41" s="309">
        <f t="shared" si="2"/>
      </c>
      <c r="B41" s="450">
        <f t="shared" si="3"/>
      </c>
      <c r="C41" s="656"/>
      <c r="D41" s="70" t="s">
        <v>109</v>
      </c>
      <c r="E41" s="498" t="s">
        <v>161</v>
      </c>
      <c r="F41" s="397"/>
      <c r="G41" s="398"/>
      <c r="H41" s="397"/>
      <c r="I41" s="399"/>
    </row>
    <row r="42" spans="1:9" ht="30">
      <c r="A42" s="309">
        <f t="shared" si="2"/>
      </c>
      <c r="B42" s="450">
        <f t="shared" si="3"/>
      </c>
      <c r="C42" s="656"/>
      <c r="D42" s="70"/>
      <c r="E42" s="493" t="s">
        <v>162</v>
      </c>
      <c r="F42" s="394"/>
      <c r="G42" s="395"/>
      <c r="H42" s="394"/>
      <c r="I42" s="396"/>
    </row>
    <row r="43" spans="1:9" ht="30">
      <c r="A43" s="309">
        <f t="shared" si="2"/>
      </c>
      <c r="B43" s="450">
        <f t="shared" si="3"/>
      </c>
      <c r="C43" s="656"/>
      <c r="D43" s="70"/>
      <c r="E43" s="493" t="s">
        <v>163</v>
      </c>
      <c r="F43" s="394"/>
      <c r="G43" s="395"/>
      <c r="H43" s="394"/>
      <c r="I43" s="396"/>
    </row>
    <row r="44" spans="1:9" ht="30">
      <c r="A44" s="309">
        <f t="shared" si="2"/>
      </c>
      <c r="B44" s="450">
        <f t="shared" si="3"/>
      </c>
      <c r="C44" s="656"/>
      <c r="D44" s="70"/>
      <c r="E44" s="493" t="s">
        <v>164</v>
      </c>
      <c r="F44" s="397"/>
      <c r="G44" s="398"/>
      <c r="H44" s="397"/>
      <c r="I44" s="399"/>
    </row>
    <row r="45" spans="1:9" ht="30">
      <c r="A45" s="306">
        <f t="shared" si="2"/>
      </c>
      <c r="B45" s="455">
        <f t="shared" si="3"/>
      </c>
      <c r="C45" s="656"/>
      <c r="D45" s="495" t="s">
        <v>110</v>
      </c>
      <c r="E45" s="497" t="s">
        <v>111</v>
      </c>
      <c r="F45" s="394"/>
      <c r="G45" s="395"/>
      <c r="H45" s="394"/>
      <c r="I45" s="396"/>
    </row>
    <row r="46" spans="1:9" ht="45">
      <c r="A46" s="306">
        <f t="shared" si="2"/>
      </c>
      <c r="B46" s="455">
        <f t="shared" si="3"/>
      </c>
      <c r="C46" s="656"/>
      <c r="D46" s="499" t="s">
        <v>112</v>
      </c>
      <c r="E46" s="500" t="s">
        <v>113</v>
      </c>
      <c r="F46" s="394"/>
      <c r="G46" s="395"/>
      <c r="H46" s="394"/>
      <c r="I46" s="396"/>
    </row>
    <row r="47" spans="1:9" ht="30.75" thickBot="1">
      <c r="A47" s="271">
        <f t="shared" si="2"/>
      </c>
      <c r="B47" s="288">
        <f t="shared" si="3"/>
      </c>
      <c r="C47" s="657"/>
      <c r="D47" s="501" t="s">
        <v>114</v>
      </c>
      <c r="E47" s="502" t="s">
        <v>115</v>
      </c>
      <c r="F47" s="400"/>
      <c r="G47" s="401"/>
      <c r="H47" s="402"/>
      <c r="I47" s="403"/>
    </row>
    <row r="48" spans="1:9" ht="75.75" customHeight="1">
      <c r="A48" s="306">
        <f t="shared" si="2"/>
      </c>
      <c r="B48" s="307">
        <f t="shared" si="3"/>
      </c>
      <c r="C48" s="608" t="s">
        <v>34</v>
      </c>
      <c r="D48" s="466" t="s">
        <v>35</v>
      </c>
      <c r="E48" s="50" t="s">
        <v>76</v>
      </c>
      <c r="F48" s="367"/>
      <c r="G48" s="368"/>
      <c r="H48" s="367"/>
      <c r="I48" s="368"/>
    </row>
    <row r="49" spans="1:9" ht="39" customHeight="1" thickBot="1">
      <c r="A49" s="306">
        <f t="shared" si="2"/>
      </c>
      <c r="B49" s="307">
        <f t="shared" si="3"/>
      </c>
      <c r="C49" s="617"/>
      <c r="D49" s="457" t="s">
        <v>36</v>
      </c>
      <c r="E49" s="46" t="s">
        <v>37</v>
      </c>
      <c r="F49" s="345"/>
      <c r="G49" s="346"/>
      <c r="H49" s="345"/>
      <c r="I49" s="346"/>
    </row>
    <row r="50" spans="1:9" ht="39" customHeight="1">
      <c r="A50" s="306">
        <f t="shared" si="2"/>
      </c>
      <c r="B50" s="307">
        <f t="shared" si="3"/>
      </c>
      <c r="C50" s="617"/>
      <c r="D50" s="466" t="s">
        <v>212</v>
      </c>
      <c r="E50" s="46" t="s">
        <v>214</v>
      </c>
      <c r="F50" s="345"/>
      <c r="G50" s="346"/>
      <c r="H50" s="345"/>
      <c r="I50" s="346"/>
    </row>
    <row r="51" spans="1:9" ht="30">
      <c r="A51" s="306">
        <f t="shared" si="2"/>
      </c>
      <c r="B51" s="307">
        <f t="shared" si="3"/>
      </c>
      <c r="C51" s="617"/>
      <c r="D51" s="457" t="s">
        <v>213</v>
      </c>
      <c r="E51" s="78" t="s">
        <v>215</v>
      </c>
      <c r="F51" s="322"/>
      <c r="G51" s="323"/>
      <c r="H51" s="322"/>
      <c r="I51" s="323"/>
    </row>
    <row r="52" spans="1:9" ht="24.75" customHeight="1" thickBot="1">
      <c r="A52" s="588" t="s">
        <v>187</v>
      </c>
      <c r="B52" s="589"/>
      <c r="C52" s="589"/>
      <c r="D52" s="589"/>
      <c r="E52" s="589"/>
      <c r="F52" s="594" t="s">
        <v>178</v>
      </c>
      <c r="G52" s="594"/>
      <c r="H52" s="594"/>
      <c r="I52" s="594"/>
    </row>
    <row r="53" spans="1:9" ht="30.75" customHeight="1">
      <c r="A53" s="595" t="s">
        <v>5</v>
      </c>
      <c r="B53" s="596"/>
      <c r="C53" s="601" t="s">
        <v>92</v>
      </c>
      <c r="D53" s="595" t="s">
        <v>64</v>
      </c>
      <c r="E53" s="596"/>
      <c r="F53" s="604" t="s">
        <v>77</v>
      </c>
      <c r="G53" s="596"/>
      <c r="H53" s="604" t="s">
        <v>78</v>
      </c>
      <c r="I53" s="596"/>
    </row>
    <row r="54" spans="1:9" ht="30" customHeight="1">
      <c r="A54" s="597"/>
      <c r="B54" s="598"/>
      <c r="C54" s="602"/>
      <c r="D54" s="597"/>
      <c r="E54" s="598"/>
      <c r="F54" s="605" t="s">
        <v>79</v>
      </c>
      <c r="G54" s="605" t="s">
        <v>80</v>
      </c>
      <c r="H54" s="605" t="s">
        <v>79</v>
      </c>
      <c r="I54" s="605" t="s">
        <v>80</v>
      </c>
    </row>
    <row r="55" spans="1:9" ht="13.5" thickBot="1">
      <c r="A55" s="599"/>
      <c r="B55" s="600"/>
      <c r="C55" s="602"/>
      <c r="D55" s="597"/>
      <c r="E55" s="598"/>
      <c r="F55" s="606"/>
      <c r="G55" s="606"/>
      <c r="H55" s="606"/>
      <c r="I55" s="606"/>
    </row>
    <row r="56" spans="1:9" ht="13.5" thickBot="1">
      <c r="A56" s="425">
        <v>1</v>
      </c>
      <c r="B56" s="426">
        <v>2</v>
      </c>
      <c r="C56" s="603"/>
      <c r="D56" s="597"/>
      <c r="E56" s="598"/>
      <c r="F56" s="607"/>
      <c r="G56" s="607"/>
      <c r="H56" s="607"/>
      <c r="I56" s="607"/>
    </row>
    <row r="57" spans="1:9" ht="45.75" customHeight="1">
      <c r="A57" s="303">
        <f aca="true" t="shared" si="4" ref="A57:A72">IF(ISBLANK(G57),"","X")</f>
      </c>
      <c r="B57" s="311">
        <f aca="true" t="shared" si="5" ref="B57:B72">IF(ISBLANK(I57),"","X")</f>
      </c>
      <c r="C57" s="608" t="s">
        <v>93</v>
      </c>
      <c r="D57" s="466" t="s">
        <v>38</v>
      </c>
      <c r="E57" s="50" t="s">
        <v>39</v>
      </c>
      <c r="F57" s="367"/>
      <c r="G57" s="368"/>
      <c r="H57" s="367"/>
      <c r="I57" s="368"/>
    </row>
    <row r="58" spans="1:9" ht="15">
      <c r="A58" s="611">
        <f t="shared" si="4"/>
      </c>
      <c r="B58" s="614">
        <f t="shared" si="5"/>
      </c>
      <c r="C58" s="609"/>
      <c r="D58" s="458" t="s">
        <v>40</v>
      </c>
      <c r="E58" s="99" t="s">
        <v>41</v>
      </c>
      <c r="F58" s="653"/>
      <c r="G58" s="654"/>
      <c r="H58" s="653"/>
      <c r="I58" s="654"/>
    </row>
    <row r="59" spans="1:9" ht="31.5" customHeight="1">
      <c r="A59" s="612">
        <f t="shared" si="4"/>
      </c>
      <c r="B59" s="615">
        <f t="shared" si="5"/>
      </c>
      <c r="C59" s="609"/>
      <c r="D59" s="465"/>
      <c r="E59" s="41" t="s">
        <v>145</v>
      </c>
      <c r="F59" s="653"/>
      <c r="G59" s="654"/>
      <c r="H59" s="653"/>
      <c r="I59" s="654"/>
    </row>
    <row r="60" spans="1:9" ht="45">
      <c r="A60" s="613">
        <f t="shared" si="4"/>
      </c>
      <c r="B60" s="616">
        <f t="shared" si="5"/>
      </c>
      <c r="C60" s="609"/>
      <c r="D60" s="457"/>
      <c r="E60" s="46" t="s">
        <v>146</v>
      </c>
      <c r="F60" s="653"/>
      <c r="G60" s="654"/>
      <c r="H60" s="653"/>
      <c r="I60" s="654"/>
    </row>
    <row r="61" spans="1:9" ht="19.5" customHeight="1">
      <c r="A61" s="306">
        <f t="shared" si="4"/>
      </c>
      <c r="B61" s="307">
        <f t="shared" si="5"/>
      </c>
      <c r="C61" s="609"/>
      <c r="D61" s="456" t="s">
        <v>42</v>
      </c>
      <c r="E61" s="48" t="s">
        <v>43</v>
      </c>
      <c r="F61" s="369"/>
      <c r="G61" s="370"/>
      <c r="H61" s="369"/>
      <c r="I61" s="370"/>
    </row>
    <row r="62" spans="1:9" ht="30.75" thickBot="1">
      <c r="A62" s="312">
        <f t="shared" si="4"/>
      </c>
      <c r="B62" s="313">
        <f t="shared" si="5"/>
      </c>
      <c r="C62" s="610"/>
      <c r="D62" s="460" t="s">
        <v>44</v>
      </c>
      <c r="E62" s="89" t="s">
        <v>45</v>
      </c>
      <c r="F62" s="383"/>
      <c r="G62" s="384"/>
      <c r="H62" s="383"/>
      <c r="I62" s="384"/>
    </row>
    <row r="63" spans="1:9" ht="30" customHeight="1">
      <c r="A63" s="303">
        <f t="shared" si="4"/>
      </c>
      <c r="B63" s="311">
        <f t="shared" si="5"/>
      </c>
      <c r="C63" s="608" t="s">
        <v>46</v>
      </c>
      <c r="D63" s="503" t="s">
        <v>47</v>
      </c>
      <c r="E63" s="39" t="s">
        <v>147</v>
      </c>
      <c r="F63" s="367"/>
      <c r="G63" s="368"/>
      <c r="H63" s="367"/>
      <c r="I63" s="368"/>
    </row>
    <row r="64" spans="1:9" ht="33.75" customHeight="1">
      <c r="A64" s="306">
        <f t="shared" si="4"/>
      </c>
      <c r="B64" s="307">
        <f t="shared" si="5"/>
      </c>
      <c r="C64" s="609"/>
      <c r="D64" s="457"/>
      <c r="E64" s="46" t="s">
        <v>148</v>
      </c>
      <c r="F64" s="369"/>
      <c r="G64" s="370"/>
      <c r="H64" s="369"/>
      <c r="I64" s="370"/>
    </row>
    <row r="65" spans="1:9" ht="53.25" customHeight="1">
      <c r="A65" s="306">
        <f t="shared" si="4"/>
      </c>
      <c r="B65" s="307">
        <f t="shared" si="5"/>
      </c>
      <c r="C65" s="609"/>
      <c r="D65" s="458" t="s">
        <v>48</v>
      </c>
      <c r="E65" s="99" t="s">
        <v>149</v>
      </c>
      <c r="F65" s="369"/>
      <c r="G65" s="370"/>
      <c r="H65" s="369"/>
      <c r="I65" s="370"/>
    </row>
    <row r="66" spans="1:9" ht="30.75" thickBot="1">
      <c r="A66" s="312">
        <f t="shared" si="4"/>
      </c>
      <c r="B66" s="313">
        <f t="shared" si="5"/>
      </c>
      <c r="C66" s="610"/>
      <c r="D66" s="463"/>
      <c r="E66" s="43" t="s">
        <v>150</v>
      </c>
      <c r="F66" s="383"/>
      <c r="G66" s="384"/>
      <c r="H66" s="383"/>
      <c r="I66" s="384"/>
    </row>
    <row r="67" spans="1:9" ht="31.5" customHeight="1">
      <c r="A67" s="303">
        <f t="shared" si="4"/>
      </c>
      <c r="B67" s="311">
        <f t="shared" si="5"/>
      </c>
      <c r="C67" s="608" t="s">
        <v>49</v>
      </c>
      <c r="D67" s="466" t="s">
        <v>50</v>
      </c>
      <c r="E67" s="104" t="s">
        <v>51</v>
      </c>
      <c r="F67" s="367"/>
      <c r="G67" s="368"/>
      <c r="H67" s="367"/>
      <c r="I67" s="368"/>
    </row>
    <row r="68" spans="1:9" ht="31.5" customHeight="1">
      <c r="A68" s="306">
        <f t="shared" si="4"/>
      </c>
      <c r="B68" s="307">
        <f t="shared" si="5"/>
      </c>
      <c r="C68" s="609"/>
      <c r="D68" s="456" t="s">
        <v>52</v>
      </c>
      <c r="E68" s="78" t="s">
        <v>53</v>
      </c>
      <c r="F68" s="369"/>
      <c r="G68" s="370"/>
      <c r="H68" s="369"/>
      <c r="I68" s="370"/>
    </row>
    <row r="69" spans="1:9" ht="31.5" customHeight="1">
      <c r="A69" s="306">
        <f t="shared" si="4"/>
      </c>
      <c r="B69" s="307">
        <f t="shared" si="5"/>
      </c>
      <c r="C69" s="609"/>
      <c r="D69" s="456" t="s">
        <v>54</v>
      </c>
      <c r="E69" s="48" t="s">
        <v>55</v>
      </c>
      <c r="F69" s="369"/>
      <c r="G69" s="370"/>
      <c r="H69" s="369"/>
      <c r="I69" s="370"/>
    </row>
    <row r="70" spans="1:9" ht="31.5" customHeight="1" thickBot="1">
      <c r="A70" s="312">
        <f t="shared" si="4"/>
      </c>
      <c r="B70" s="313">
        <f t="shared" si="5"/>
      </c>
      <c r="C70" s="610"/>
      <c r="D70" s="460" t="s">
        <v>56</v>
      </c>
      <c r="E70" s="89" t="s">
        <v>57</v>
      </c>
      <c r="F70" s="383"/>
      <c r="G70" s="384"/>
      <c r="H70" s="383"/>
      <c r="I70" s="384"/>
    </row>
    <row r="71" spans="1:9" ht="31.5" customHeight="1">
      <c r="A71" s="303">
        <f t="shared" si="4"/>
      </c>
      <c r="B71" s="311">
        <f t="shared" si="5"/>
      </c>
      <c r="C71" s="608" t="s">
        <v>58</v>
      </c>
      <c r="D71" s="466" t="s">
        <v>59</v>
      </c>
      <c r="E71" s="50" t="s">
        <v>60</v>
      </c>
      <c r="F71" s="367"/>
      <c r="G71" s="368"/>
      <c r="H71" s="404"/>
      <c r="I71" s="368"/>
    </row>
    <row r="72" spans="1:9" ht="31.5" customHeight="1" thickBot="1">
      <c r="A72" s="312">
        <f t="shared" si="4"/>
      </c>
      <c r="B72" s="313">
        <f t="shared" si="5"/>
      </c>
      <c r="C72" s="610"/>
      <c r="D72" s="460" t="s">
        <v>61</v>
      </c>
      <c r="E72" s="100" t="s">
        <v>62</v>
      </c>
      <c r="F72" s="383"/>
      <c r="G72" s="384"/>
      <c r="H72" s="405"/>
      <c r="I72" s="384"/>
    </row>
    <row r="73" spans="1:9" ht="13.5" thickBot="1">
      <c r="A73" s="105"/>
      <c r="B73" s="105"/>
      <c r="C73" s="105"/>
      <c r="D73" s="105"/>
      <c r="E73" s="106"/>
      <c r="F73" s="619" t="s">
        <v>77</v>
      </c>
      <c r="G73" s="620"/>
      <c r="H73" s="621" t="s">
        <v>78</v>
      </c>
      <c r="I73" s="620"/>
    </row>
    <row r="74" spans="1:9" ht="19.5" customHeight="1" thickBot="1">
      <c r="A74" s="105"/>
      <c r="B74" s="105"/>
      <c r="C74" s="105"/>
      <c r="D74" s="105"/>
      <c r="E74" s="105"/>
      <c r="F74" s="504" t="s">
        <v>79</v>
      </c>
      <c r="G74" s="505" t="s">
        <v>80</v>
      </c>
      <c r="H74" s="504" t="s">
        <v>79</v>
      </c>
      <c r="I74" s="505" t="s">
        <v>80</v>
      </c>
    </row>
    <row r="75" spans="1:9" ht="30.75" customHeight="1" thickBot="1">
      <c r="A75" s="347"/>
      <c r="B75" s="105"/>
      <c r="C75" s="105"/>
      <c r="D75" s="105"/>
      <c r="E75" s="113" t="s">
        <v>81</v>
      </c>
      <c r="F75" s="506" t="str">
        <f>IF(SUM(F57:F72,F32:F51,F6:F26)=0," ",SUM(F57:F72,F32:F51,F6:F26))</f>
        <v> </v>
      </c>
      <c r="G75" s="506">
        <f>IF(SUM(G57:G72,G32:G51,G6:G26)=0,"",SUM(G57:G72,G32:G51,G6:G26))</f>
      </c>
      <c r="H75" s="506" t="str">
        <f>IF(SUM(H57:H72,H32:H51,H6:H26)=0," ",SUM(H57:H72,H32:H51,H6:H26))</f>
        <v> </v>
      </c>
      <c r="I75" s="506">
        <f>IF(SUM(I57:I72,I32:I51,I6:I26)=0,"",SUM(I57:I72,I32:I51,I6:I26))</f>
      </c>
    </row>
    <row r="76" spans="1:9" ht="34.5" customHeight="1" thickBot="1">
      <c r="A76" s="105"/>
      <c r="B76" s="105"/>
      <c r="C76" s="105"/>
      <c r="D76" s="105"/>
      <c r="E76" s="471" t="s">
        <v>202</v>
      </c>
      <c r="F76" s="590">
        <f>IF(G75="","",ROUND(20*F75/G75,2))</f>
      </c>
      <c r="G76" s="590"/>
      <c r="H76" s="590">
        <f>IF(I75="","",ROUND(20*H75/I75,2))</f>
      </c>
      <c r="I76" s="590"/>
    </row>
    <row r="77" spans="1:9" ht="12.75">
      <c r="A77" s="105"/>
      <c r="B77" s="105"/>
      <c r="C77" s="105"/>
      <c r="D77" s="105"/>
      <c r="E77" s="105"/>
      <c r="F77" s="105"/>
      <c r="G77" s="105"/>
      <c r="H77" s="105"/>
      <c r="I77" s="105"/>
    </row>
    <row r="78" spans="1:9" ht="12.75">
      <c r="A78" s="105"/>
      <c r="B78" s="105"/>
      <c r="C78" s="105"/>
      <c r="D78" s="105"/>
      <c r="E78" s="105"/>
      <c r="F78" s="105"/>
      <c r="G78" s="105"/>
      <c r="H78" s="105"/>
      <c r="I78" s="105"/>
    </row>
    <row r="79" spans="1:9" ht="12.75">
      <c r="A79" s="105"/>
      <c r="B79" s="105"/>
      <c r="C79" s="105"/>
      <c r="D79" s="105"/>
      <c r="E79" s="105"/>
      <c r="F79" s="105"/>
      <c r="G79" s="105"/>
      <c r="H79" s="105"/>
      <c r="I79" s="105"/>
    </row>
    <row r="80" spans="1:9" ht="12.75">
      <c r="A80" s="105"/>
      <c r="B80" s="105"/>
      <c r="C80" s="105"/>
      <c r="D80" s="105"/>
      <c r="E80" s="105"/>
      <c r="F80" s="105"/>
      <c r="G80" s="105"/>
      <c r="H80" s="105"/>
      <c r="I80" s="105"/>
    </row>
    <row r="81" spans="1:9" ht="12.75">
      <c r="A81" s="105"/>
      <c r="B81" s="105"/>
      <c r="C81" s="105"/>
      <c r="D81" s="105"/>
      <c r="E81" s="105"/>
      <c r="F81" s="105"/>
      <c r="G81" s="105"/>
      <c r="H81" s="105"/>
      <c r="I81" s="105"/>
    </row>
    <row r="82" spans="1:9" ht="12.75">
      <c r="A82" s="105"/>
      <c r="B82" s="105"/>
      <c r="C82" s="105"/>
      <c r="D82" s="105"/>
      <c r="E82" s="105"/>
      <c r="F82" s="105"/>
      <c r="G82" s="105"/>
      <c r="H82" s="105"/>
      <c r="I82" s="105"/>
    </row>
    <row r="83" spans="1:9" ht="12.75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ht="12.75">
      <c r="A84" s="105"/>
      <c r="B84" s="105"/>
      <c r="C84" s="105"/>
      <c r="D84" s="105"/>
      <c r="E84" s="105"/>
      <c r="F84" s="105"/>
      <c r="G84" s="105"/>
      <c r="H84" s="105"/>
      <c r="I84" s="105"/>
    </row>
    <row r="85" spans="1:9" ht="12.75">
      <c r="A85" s="105"/>
      <c r="B85" s="105"/>
      <c r="C85" s="105"/>
      <c r="D85" s="105"/>
      <c r="E85" s="105"/>
      <c r="F85" s="105"/>
      <c r="G85" s="105"/>
      <c r="H85" s="105"/>
      <c r="I85" s="105"/>
    </row>
    <row r="86" spans="1:9" ht="12.75">
      <c r="A86" s="105"/>
      <c r="B86" s="105"/>
      <c r="C86" s="105"/>
      <c r="D86" s="105"/>
      <c r="E86" s="105"/>
      <c r="F86" s="105"/>
      <c r="G86" s="105"/>
      <c r="H86" s="105"/>
      <c r="I86" s="105"/>
    </row>
    <row r="87" spans="1:9" ht="12.75">
      <c r="A87" s="105"/>
      <c r="B87" s="105"/>
      <c r="C87" s="105"/>
      <c r="D87" s="105"/>
      <c r="E87" s="105"/>
      <c r="F87" s="105"/>
      <c r="G87" s="105"/>
      <c r="H87" s="105"/>
      <c r="I87" s="105"/>
    </row>
    <row r="88" spans="1:9" ht="12.75">
      <c r="A88" s="105"/>
      <c r="B88" s="105"/>
      <c r="C88" s="105"/>
      <c r="D88" s="105"/>
      <c r="E88" s="105"/>
      <c r="F88" s="105"/>
      <c r="G88" s="105"/>
      <c r="H88" s="105"/>
      <c r="I88" s="105"/>
    </row>
    <row r="89" spans="1:9" ht="12.75">
      <c r="A89" s="105"/>
      <c r="B89" s="105"/>
      <c r="C89" s="105"/>
      <c r="D89" s="105"/>
      <c r="E89" s="105"/>
      <c r="F89" s="105"/>
      <c r="G89" s="105"/>
      <c r="H89" s="105"/>
      <c r="I89" s="105"/>
    </row>
    <row r="90" spans="1:9" ht="12.75">
      <c r="A90" s="105"/>
      <c r="B90" s="105"/>
      <c r="C90" s="105"/>
      <c r="D90" s="105"/>
      <c r="E90" s="105"/>
      <c r="F90" s="105"/>
      <c r="G90" s="105"/>
      <c r="H90" s="105"/>
      <c r="I90" s="105"/>
    </row>
    <row r="91" spans="1:9" ht="12.75">
      <c r="A91" s="105"/>
      <c r="B91" s="105"/>
      <c r="C91" s="105"/>
      <c r="D91" s="105"/>
      <c r="E91" s="105"/>
      <c r="F91" s="105"/>
      <c r="G91" s="105"/>
      <c r="H91" s="105"/>
      <c r="I91" s="105"/>
    </row>
    <row r="92" spans="1:9" ht="12.75">
      <c r="A92" s="105"/>
      <c r="B92" s="105"/>
      <c r="C92" s="105"/>
      <c r="D92" s="105"/>
      <c r="E92" s="105"/>
      <c r="F92" s="105"/>
      <c r="G92" s="105"/>
      <c r="H92" s="105"/>
      <c r="I92" s="105"/>
    </row>
    <row r="93" spans="1:9" ht="12.75">
      <c r="A93" s="105"/>
      <c r="B93" s="105"/>
      <c r="C93" s="105"/>
      <c r="D93" s="105"/>
      <c r="E93" s="105"/>
      <c r="F93" s="105"/>
      <c r="G93" s="105"/>
      <c r="H93" s="105"/>
      <c r="I93" s="105"/>
    </row>
    <row r="94" spans="1:9" ht="12.75">
      <c r="A94" s="105"/>
      <c r="B94" s="105"/>
      <c r="C94" s="105"/>
      <c r="D94" s="105"/>
      <c r="E94" s="105"/>
      <c r="F94" s="105"/>
      <c r="G94" s="105"/>
      <c r="H94" s="105"/>
      <c r="I94" s="105"/>
    </row>
    <row r="95" spans="1:9" ht="12.75">
      <c r="A95" s="105"/>
      <c r="B95" s="105"/>
      <c r="C95" s="105"/>
      <c r="D95" s="105"/>
      <c r="E95" s="105"/>
      <c r="F95" s="105"/>
      <c r="G95" s="105"/>
      <c r="H95" s="105"/>
      <c r="I95" s="105"/>
    </row>
    <row r="96" spans="1:9" ht="12.75">
      <c r="A96" s="105"/>
      <c r="B96" s="105"/>
      <c r="C96" s="105"/>
      <c r="D96" s="105"/>
      <c r="E96" s="105"/>
      <c r="F96" s="105"/>
      <c r="G96" s="105"/>
      <c r="H96" s="105"/>
      <c r="I96" s="105"/>
    </row>
    <row r="97" spans="1:9" ht="12.75">
      <c r="A97" s="105"/>
      <c r="B97" s="105"/>
      <c r="C97" s="105"/>
      <c r="D97" s="105"/>
      <c r="E97" s="105"/>
      <c r="F97" s="105"/>
      <c r="G97" s="105"/>
      <c r="H97" s="105"/>
      <c r="I97" s="105"/>
    </row>
    <row r="98" spans="1:9" ht="12.75">
      <c r="A98" s="105"/>
      <c r="B98" s="105"/>
      <c r="C98" s="105"/>
      <c r="D98" s="105"/>
      <c r="E98" s="105"/>
      <c r="F98" s="105"/>
      <c r="G98" s="105"/>
      <c r="H98" s="105"/>
      <c r="I98" s="105"/>
    </row>
    <row r="99" spans="1:9" ht="12.75">
      <c r="A99" s="105"/>
      <c r="B99" s="105"/>
      <c r="C99" s="105"/>
      <c r="D99" s="105"/>
      <c r="E99" s="105"/>
      <c r="F99" s="105"/>
      <c r="G99" s="105"/>
      <c r="H99" s="105"/>
      <c r="I99" s="105"/>
    </row>
    <row r="100" spans="1:9" ht="12.75">
      <c r="A100" s="105"/>
      <c r="B100" s="105"/>
      <c r="C100" s="105"/>
      <c r="D100" s="105"/>
      <c r="E100" s="105"/>
      <c r="F100" s="105"/>
      <c r="G100" s="105"/>
      <c r="H100" s="105"/>
      <c r="I100" s="105"/>
    </row>
    <row r="101" spans="1:9" ht="12.75">
      <c r="A101" s="105"/>
      <c r="B101" s="105"/>
      <c r="C101" s="105"/>
      <c r="D101" s="105"/>
      <c r="E101" s="105"/>
      <c r="F101" s="105"/>
      <c r="G101" s="105"/>
      <c r="H101" s="105"/>
      <c r="I101" s="105"/>
    </row>
    <row r="102" spans="1:9" ht="12.75">
      <c r="A102" s="105"/>
      <c r="B102" s="105"/>
      <c r="C102" s="105"/>
      <c r="D102" s="105"/>
      <c r="E102" s="105"/>
      <c r="F102" s="105"/>
      <c r="G102" s="105"/>
      <c r="H102" s="105"/>
      <c r="I102" s="105"/>
    </row>
    <row r="103" spans="1:9" ht="12.75">
      <c r="A103" s="105"/>
      <c r="B103" s="105"/>
      <c r="C103" s="105"/>
      <c r="D103" s="105"/>
      <c r="E103" s="105"/>
      <c r="F103" s="105"/>
      <c r="G103" s="105"/>
      <c r="H103" s="105"/>
      <c r="I103" s="105"/>
    </row>
    <row r="104" spans="1:9" ht="12.75">
      <c r="A104" s="105"/>
      <c r="B104" s="105"/>
      <c r="C104" s="105"/>
      <c r="D104" s="105"/>
      <c r="E104" s="105"/>
      <c r="F104" s="105"/>
      <c r="G104" s="105"/>
      <c r="H104" s="105"/>
      <c r="I104" s="105"/>
    </row>
    <row r="105" spans="1:9" ht="12.75">
      <c r="A105" s="105"/>
      <c r="B105" s="105"/>
      <c r="C105" s="105"/>
      <c r="D105" s="105"/>
      <c r="E105" s="105"/>
      <c r="F105" s="105"/>
      <c r="G105" s="105"/>
      <c r="H105" s="105"/>
      <c r="I105" s="105"/>
    </row>
    <row r="106" spans="1:9" ht="12.75">
      <c r="A106" s="105"/>
      <c r="B106" s="105"/>
      <c r="C106" s="105"/>
      <c r="D106" s="105"/>
      <c r="E106" s="105"/>
      <c r="F106" s="105"/>
      <c r="G106" s="105"/>
      <c r="H106" s="105"/>
      <c r="I106" s="105"/>
    </row>
    <row r="107" spans="1:9" ht="12.75">
      <c r="A107" s="105"/>
      <c r="B107" s="105"/>
      <c r="C107" s="105"/>
      <c r="D107" s="105"/>
      <c r="E107" s="105"/>
      <c r="F107" s="105"/>
      <c r="G107" s="105"/>
      <c r="H107" s="105"/>
      <c r="I107" s="105"/>
    </row>
    <row r="108" spans="1:9" ht="12.75">
      <c r="A108" s="105"/>
      <c r="B108" s="105"/>
      <c r="C108" s="105"/>
      <c r="D108" s="105"/>
      <c r="E108" s="105"/>
      <c r="F108" s="105"/>
      <c r="G108" s="105"/>
      <c r="H108" s="105"/>
      <c r="I108" s="105"/>
    </row>
    <row r="109" spans="1:9" ht="12.75">
      <c r="A109" s="105"/>
      <c r="B109" s="105"/>
      <c r="C109" s="105"/>
      <c r="D109" s="105"/>
      <c r="E109" s="105"/>
      <c r="F109" s="105"/>
      <c r="G109" s="105"/>
      <c r="H109" s="105"/>
      <c r="I109" s="105"/>
    </row>
    <row r="110" spans="1:9" ht="12.75">
      <c r="A110" s="105"/>
      <c r="B110" s="105"/>
      <c r="C110" s="105"/>
      <c r="D110" s="105"/>
      <c r="E110" s="105"/>
      <c r="F110" s="105"/>
      <c r="G110" s="105"/>
      <c r="H110" s="105"/>
      <c r="I110" s="105"/>
    </row>
    <row r="111" spans="1:9" ht="12.75">
      <c r="A111" s="105"/>
      <c r="B111" s="105"/>
      <c r="C111" s="105"/>
      <c r="D111" s="105"/>
      <c r="E111" s="105"/>
      <c r="F111" s="105"/>
      <c r="G111" s="105"/>
      <c r="H111" s="105"/>
      <c r="I111" s="105"/>
    </row>
    <row r="112" spans="1:9" ht="12.75">
      <c r="A112" s="105"/>
      <c r="B112" s="105"/>
      <c r="C112" s="105"/>
      <c r="D112" s="105"/>
      <c r="E112" s="105"/>
      <c r="F112" s="105"/>
      <c r="G112" s="105"/>
      <c r="H112" s="105"/>
      <c r="I112" s="105"/>
    </row>
    <row r="113" spans="1:9" ht="12.75">
      <c r="A113" s="105"/>
      <c r="B113" s="105"/>
      <c r="C113" s="105"/>
      <c r="D113" s="105"/>
      <c r="E113" s="105"/>
      <c r="F113" s="105"/>
      <c r="G113" s="105"/>
      <c r="H113" s="105"/>
      <c r="I113" s="105"/>
    </row>
    <row r="114" spans="1:9" ht="12.75">
      <c r="A114" s="105"/>
      <c r="B114" s="105"/>
      <c r="C114" s="105"/>
      <c r="D114" s="105"/>
      <c r="E114" s="105"/>
      <c r="F114" s="105"/>
      <c r="G114" s="105"/>
      <c r="H114" s="105"/>
      <c r="I114" s="105"/>
    </row>
    <row r="115" spans="1:9" ht="12.75">
      <c r="A115" s="105"/>
      <c r="B115" s="105"/>
      <c r="C115" s="105"/>
      <c r="D115" s="105"/>
      <c r="E115" s="105"/>
      <c r="F115" s="105"/>
      <c r="G115" s="105"/>
      <c r="H115" s="105"/>
      <c r="I115" s="105"/>
    </row>
    <row r="116" spans="1:9" ht="12.75">
      <c r="A116" s="105"/>
      <c r="B116" s="105"/>
      <c r="C116" s="105"/>
      <c r="D116" s="105"/>
      <c r="E116" s="105"/>
      <c r="F116" s="105"/>
      <c r="G116" s="105"/>
      <c r="H116" s="105"/>
      <c r="I116" s="105"/>
    </row>
    <row r="117" spans="1:9" ht="12.75">
      <c r="A117" s="105"/>
      <c r="B117" s="105"/>
      <c r="C117" s="105"/>
      <c r="D117" s="105"/>
      <c r="E117" s="105"/>
      <c r="F117" s="105"/>
      <c r="G117" s="105"/>
      <c r="H117" s="105"/>
      <c r="I117" s="105"/>
    </row>
    <row r="118" spans="1:9" ht="12.75">
      <c r="A118" s="105"/>
      <c r="B118" s="105"/>
      <c r="C118" s="105"/>
      <c r="D118" s="105"/>
      <c r="E118" s="105"/>
      <c r="F118" s="105"/>
      <c r="G118" s="105"/>
      <c r="H118" s="105"/>
      <c r="I118" s="105"/>
    </row>
    <row r="119" spans="1:9" ht="12.75">
      <c r="A119" s="105"/>
      <c r="B119" s="105"/>
      <c r="C119" s="105"/>
      <c r="D119" s="105"/>
      <c r="E119" s="105"/>
      <c r="F119" s="105"/>
      <c r="G119" s="105"/>
      <c r="H119" s="105"/>
      <c r="I119" s="105"/>
    </row>
    <row r="120" spans="1:9" ht="12.75">
      <c r="A120" s="105"/>
      <c r="B120" s="105"/>
      <c r="C120" s="105"/>
      <c r="D120" s="105"/>
      <c r="E120" s="105"/>
      <c r="F120" s="105"/>
      <c r="G120" s="105"/>
      <c r="H120" s="105"/>
      <c r="I120" s="105"/>
    </row>
    <row r="121" spans="1:9" ht="12.75">
      <c r="A121" s="105"/>
      <c r="B121" s="105"/>
      <c r="C121" s="105"/>
      <c r="D121" s="105"/>
      <c r="E121" s="105"/>
      <c r="F121" s="105"/>
      <c r="G121" s="105"/>
      <c r="H121" s="105"/>
      <c r="I121" s="105"/>
    </row>
    <row r="122" spans="1:9" ht="12.75">
      <c r="A122" s="105"/>
      <c r="B122" s="105"/>
      <c r="C122" s="105"/>
      <c r="D122" s="105"/>
      <c r="E122" s="105"/>
      <c r="F122" s="105"/>
      <c r="G122" s="105"/>
      <c r="H122" s="105"/>
      <c r="I122" s="105"/>
    </row>
    <row r="123" spans="1:9" ht="12.7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 ht="12.75">
      <c r="A124" s="105"/>
      <c r="B124" s="105"/>
      <c r="C124" s="105"/>
      <c r="D124" s="105"/>
      <c r="E124" s="105"/>
      <c r="F124" s="105"/>
      <c r="G124" s="105"/>
      <c r="H124" s="105"/>
      <c r="I124" s="105"/>
    </row>
    <row r="125" spans="1:9" ht="12.75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2.75">
      <c r="A126" s="105"/>
      <c r="B126" s="105"/>
      <c r="C126" s="105"/>
      <c r="D126" s="105"/>
      <c r="E126" s="105"/>
      <c r="F126" s="105"/>
      <c r="G126" s="105"/>
      <c r="H126" s="105"/>
      <c r="I126" s="105"/>
    </row>
    <row r="127" spans="1:9" ht="12.75">
      <c r="A127" s="105"/>
      <c r="B127" s="105"/>
      <c r="C127" s="105"/>
      <c r="D127" s="105"/>
      <c r="E127" s="105"/>
      <c r="F127" s="105"/>
      <c r="G127" s="105"/>
      <c r="H127" s="105"/>
      <c r="I127" s="105"/>
    </row>
    <row r="128" spans="1:9" ht="12.75">
      <c r="A128" s="105"/>
      <c r="B128" s="105"/>
      <c r="C128" s="105"/>
      <c r="D128" s="105"/>
      <c r="E128" s="105"/>
      <c r="F128" s="105"/>
      <c r="G128" s="105"/>
      <c r="H128" s="105"/>
      <c r="I128" s="105"/>
    </row>
    <row r="129" spans="1:9" ht="12.75">
      <c r="A129" s="105"/>
      <c r="B129" s="105"/>
      <c r="C129" s="105"/>
      <c r="D129" s="105"/>
      <c r="E129" s="105"/>
      <c r="F129" s="105"/>
      <c r="G129" s="105"/>
      <c r="H129" s="105"/>
      <c r="I129" s="105"/>
    </row>
    <row r="130" spans="1:9" ht="12.7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2.75">
      <c r="A131" s="105"/>
      <c r="B131" s="105"/>
      <c r="C131" s="105"/>
      <c r="D131" s="105"/>
      <c r="E131" s="105"/>
      <c r="F131" s="105"/>
      <c r="G131" s="105"/>
      <c r="H131" s="105"/>
      <c r="I131" s="105"/>
    </row>
    <row r="132" spans="1:9" ht="12.75">
      <c r="A132" s="105"/>
      <c r="B132" s="105"/>
      <c r="C132" s="105"/>
      <c r="D132" s="105"/>
      <c r="E132" s="105"/>
      <c r="F132" s="105"/>
      <c r="G132" s="105"/>
      <c r="H132" s="105"/>
      <c r="I132" s="105"/>
    </row>
    <row r="133" spans="1:9" ht="12.75">
      <c r="A133" s="105"/>
      <c r="B133" s="105"/>
      <c r="C133" s="105"/>
      <c r="D133" s="105"/>
      <c r="E133" s="105"/>
      <c r="F133" s="105"/>
      <c r="G133" s="105"/>
      <c r="H133" s="105"/>
      <c r="I133" s="105"/>
    </row>
    <row r="134" spans="1:9" ht="12.75">
      <c r="A134" s="105"/>
      <c r="B134" s="105"/>
      <c r="C134" s="105"/>
      <c r="D134" s="105"/>
      <c r="E134" s="105"/>
      <c r="F134" s="105"/>
      <c r="G134" s="105"/>
      <c r="H134" s="105"/>
      <c r="I134" s="105"/>
    </row>
    <row r="135" spans="1:9" ht="12.75">
      <c r="A135" s="105"/>
      <c r="B135" s="105"/>
      <c r="C135" s="105"/>
      <c r="D135" s="105"/>
      <c r="E135" s="105"/>
      <c r="F135" s="105"/>
      <c r="G135" s="105"/>
      <c r="H135" s="105"/>
      <c r="I135" s="105"/>
    </row>
    <row r="136" spans="1:9" ht="12.75">
      <c r="A136" s="105"/>
      <c r="B136" s="105"/>
      <c r="C136" s="105"/>
      <c r="D136" s="105"/>
      <c r="E136" s="105"/>
      <c r="F136" s="105"/>
      <c r="G136" s="105"/>
      <c r="H136" s="105"/>
      <c r="I136" s="105"/>
    </row>
    <row r="137" spans="1:9" ht="12.75">
      <c r="A137" s="105"/>
      <c r="B137" s="105"/>
      <c r="C137" s="105"/>
      <c r="D137" s="105"/>
      <c r="E137" s="105"/>
      <c r="F137" s="105"/>
      <c r="G137" s="105"/>
      <c r="H137" s="105"/>
      <c r="I137" s="105"/>
    </row>
    <row r="138" spans="1:9" ht="12.75">
      <c r="A138" s="105"/>
      <c r="B138" s="105"/>
      <c r="C138" s="105"/>
      <c r="D138" s="105"/>
      <c r="E138" s="105"/>
      <c r="F138" s="105"/>
      <c r="G138" s="105"/>
      <c r="H138" s="105"/>
      <c r="I138" s="105"/>
    </row>
    <row r="139" spans="1:9" ht="12.75">
      <c r="A139" s="105"/>
      <c r="B139" s="105"/>
      <c r="C139" s="105"/>
      <c r="D139" s="105"/>
      <c r="E139" s="105"/>
      <c r="F139" s="105"/>
      <c r="G139" s="105"/>
      <c r="H139" s="105"/>
      <c r="I139" s="105"/>
    </row>
    <row r="140" spans="1:9" ht="12.75">
      <c r="A140" s="105"/>
      <c r="B140" s="105"/>
      <c r="C140" s="105"/>
      <c r="D140" s="105"/>
      <c r="E140" s="105"/>
      <c r="F140" s="105"/>
      <c r="G140" s="105"/>
      <c r="H140" s="105"/>
      <c r="I140" s="105"/>
    </row>
    <row r="141" spans="1:9" ht="12.75">
      <c r="A141" s="105"/>
      <c r="B141" s="105"/>
      <c r="C141" s="105"/>
      <c r="D141" s="105"/>
      <c r="E141" s="105"/>
      <c r="F141" s="105"/>
      <c r="G141" s="105"/>
      <c r="H141" s="105"/>
      <c r="I141" s="105"/>
    </row>
    <row r="142" spans="1:9" ht="12.75">
      <c r="A142" s="105"/>
      <c r="B142" s="105"/>
      <c r="C142" s="105"/>
      <c r="D142" s="105"/>
      <c r="E142" s="105"/>
      <c r="F142" s="105"/>
      <c r="G142" s="105"/>
      <c r="H142" s="105"/>
      <c r="I142" s="105"/>
    </row>
    <row r="143" spans="1:9" ht="12.75">
      <c r="A143" s="105"/>
      <c r="B143" s="105"/>
      <c r="C143" s="105"/>
      <c r="D143" s="105"/>
      <c r="E143" s="105"/>
      <c r="F143" s="105"/>
      <c r="G143" s="105"/>
      <c r="H143" s="105"/>
      <c r="I143" s="105"/>
    </row>
    <row r="144" spans="1:9" ht="12.75">
      <c r="A144" s="105"/>
      <c r="B144" s="105"/>
      <c r="C144" s="105"/>
      <c r="D144" s="105"/>
      <c r="E144" s="105"/>
      <c r="F144" s="105"/>
      <c r="G144" s="105"/>
      <c r="H144" s="105"/>
      <c r="I144" s="105"/>
    </row>
    <row r="145" spans="1:9" ht="12.75">
      <c r="A145" s="105"/>
      <c r="B145" s="105"/>
      <c r="C145" s="105"/>
      <c r="D145" s="105"/>
      <c r="E145" s="105"/>
      <c r="F145" s="105"/>
      <c r="G145" s="105"/>
      <c r="H145" s="105"/>
      <c r="I145" s="105"/>
    </row>
    <row r="146" spans="1:9" ht="12.75">
      <c r="A146" s="105"/>
      <c r="B146" s="105"/>
      <c r="C146" s="105"/>
      <c r="D146" s="105"/>
      <c r="E146" s="105"/>
      <c r="F146" s="105"/>
      <c r="G146" s="105"/>
      <c r="H146" s="105"/>
      <c r="I146" s="105"/>
    </row>
    <row r="147" spans="1:9" ht="12.75">
      <c r="A147" s="105"/>
      <c r="B147" s="105"/>
      <c r="C147" s="105"/>
      <c r="D147" s="105"/>
      <c r="E147" s="105"/>
      <c r="F147" s="105"/>
      <c r="G147" s="105"/>
      <c r="H147" s="105"/>
      <c r="I147" s="105"/>
    </row>
    <row r="148" spans="1:9" ht="12.75">
      <c r="A148" s="105"/>
      <c r="B148" s="105"/>
      <c r="C148" s="105"/>
      <c r="D148" s="105"/>
      <c r="E148" s="105"/>
      <c r="F148" s="105"/>
      <c r="G148" s="105"/>
      <c r="H148" s="105"/>
      <c r="I148" s="105"/>
    </row>
    <row r="149" spans="1:9" ht="12.75">
      <c r="A149" s="105"/>
      <c r="B149" s="105"/>
      <c r="C149" s="105"/>
      <c r="D149" s="105"/>
      <c r="E149" s="105"/>
      <c r="F149" s="105"/>
      <c r="G149" s="105"/>
      <c r="H149" s="105"/>
      <c r="I149" s="105"/>
    </row>
    <row r="150" spans="1:9" ht="12.75">
      <c r="A150" s="105"/>
      <c r="B150" s="105"/>
      <c r="C150" s="105"/>
      <c r="D150" s="105"/>
      <c r="E150" s="105"/>
      <c r="F150" s="105"/>
      <c r="G150" s="105"/>
      <c r="H150" s="105"/>
      <c r="I150" s="105"/>
    </row>
    <row r="151" spans="1:9" ht="12.75">
      <c r="A151" s="105"/>
      <c r="B151" s="105"/>
      <c r="C151" s="105"/>
      <c r="D151" s="105"/>
      <c r="E151" s="105"/>
      <c r="F151" s="105"/>
      <c r="G151" s="105"/>
      <c r="H151" s="105"/>
      <c r="I151" s="105"/>
    </row>
    <row r="152" spans="1:9" ht="12.75">
      <c r="A152" s="105"/>
      <c r="B152" s="105"/>
      <c r="C152" s="105"/>
      <c r="D152" s="105"/>
      <c r="E152" s="105"/>
      <c r="F152" s="105"/>
      <c r="G152" s="105"/>
      <c r="H152" s="105"/>
      <c r="I152" s="105"/>
    </row>
    <row r="153" spans="1:9" ht="12.75">
      <c r="A153" s="105"/>
      <c r="B153" s="105"/>
      <c r="C153" s="105"/>
      <c r="D153" s="105"/>
      <c r="E153" s="105"/>
      <c r="F153" s="105"/>
      <c r="G153" s="105"/>
      <c r="H153" s="105"/>
      <c r="I153" s="105"/>
    </row>
    <row r="154" spans="1:9" ht="12.75">
      <c r="A154" s="105"/>
      <c r="B154" s="105"/>
      <c r="C154" s="105"/>
      <c r="D154" s="105"/>
      <c r="E154" s="105"/>
      <c r="F154" s="105"/>
      <c r="G154" s="105"/>
      <c r="H154" s="105"/>
      <c r="I154" s="105"/>
    </row>
    <row r="155" spans="1:9" ht="12.75">
      <c r="A155" s="105"/>
      <c r="B155" s="105"/>
      <c r="C155" s="105"/>
      <c r="D155" s="105"/>
      <c r="E155" s="105"/>
      <c r="F155" s="105"/>
      <c r="G155" s="105"/>
      <c r="H155" s="105"/>
      <c r="I155" s="105"/>
    </row>
    <row r="156" spans="1:9" ht="12.75">
      <c r="A156" s="105"/>
      <c r="B156" s="105"/>
      <c r="C156" s="105"/>
      <c r="D156" s="105"/>
      <c r="E156" s="105"/>
      <c r="F156" s="105"/>
      <c r="G156" s="105"/>
      <c r="H156" s="105"/>
      <c r="I156" s="105"/>
    </row>
    <row r="157" spans="1:9" ht="12.75">
      <c r="A157" s="105"/>
      <c r="B157" s="105"/>
      <c r="C157" s="105"/>
      <c r="D157" s="105"/>
      <c r="E157" s="105"/>
      <c r="F157" s="105"/>
      <c r="G157" s="105"/>
      <c r="H157" s="105"/>
      <c r="I157" s="105"/>
    </row>
    <row r="158" spans="1:9" ht="12.75">
      <c r="A158" s="105"/>
      <c r="B158" s="105"/>
      <c r="C158" s="105"/>
      <c r="D158" s="105"/>
      <c r="E158" s="105"/>
      <c r="F158" s="105"/>
      <c r="G158" s="105"/>
      <c r="H158" s="105"/>
      <c r="I158" s="105"/>
    </row>
    <row r="159" spans="1:9" ht="12.75">
      <c r="A159" s="105"/>
      <c r="B159" s="105"/>
      <c r="C159" s="105"/>
      <c r="D159" s="105"/>
      <c r="E159" s="105"/>
      <c r="F159" s="105"/>
      <c r="G159" s="105"/>
      <c r="H159" s="105"/>
      <c r="I159" s="105"/>
    </row>
    <row r="160" spans="1:9" ht="12.75">
      <c r="A160" s="105"/>
      <c r="B160" s="105"/>
      <c r="C160" s="105"/>
      <c r="D160" s="105"/>
      <c r="E160" s="105"/>
      <c r="F160" s="105"/>
      <c r="G160" s="105"/>
      <c r="H160" s="105"/>
      <c r="I160" s="105"/>
    </row>
    <row r="161" spans="1:9" ht="12.75">
      <c r="A161" s="105"/>
      <c r="B161" s="105"/>
      <c r="C161" s="105"/>
      <c r="D161" s="105"/>
      <c r="E161" s="105"/>
      <c r="F161" s="105"/>
      <c r="G161" s="105"/>
      <c r="H161" s="105"/>
      <c r="I161" s="105"/>
    </row>
    <row r="162" spans="1:9" ht="12.75">
      <c r="A162" s="105"/>
      <c r="B162" s="105"/>
      <c r="C162" s="105"/>
      <c r="D162" s="105"/>
      <c r="E162" s="105"/>
      <c r="F162" s="105"/>
      <c r="G162" s="105"/>
      <c r="H162" s="105"/>
      <c r="I162" s="105"/>
    </row>
    <row r="163" spans="1:9" ht="12.75">
      <c r="A163" s="105"/>
      <c r="B163" s="105"/>
      <c r="C163" s="105"/>
      <c r="D163" s="105"/>
      <c r="E163" s="105"/>
      <c r="F163" s="105"/>
      <c r="G163" s="105"/>
      <c r="H163" s="105"/>
      <c r="I163" s="105"/>
    </row>
    <row r="164" spans="1:9" ht="12.75">
      <c r="A164" s="105"/>
      <c r="B164" s="105"/>
      <c r="C164" s="105"/>
      <c r="D164" s="105"/>
      <c r="E164" s="105"/>
      <c r="F164" s="105"/>
      <c r="G164" s="105"/>
      <c r="H164" s="105"/>
      <c r="I164" s="105"/>
    </row>
    <row r="165" spans="1:9" ht="12.75">
      <c r="A165" s="105"/>
      <c r="B165" s="105"/>
      <c r="C165" s="105"/>
      <c r="D165" s="105"/>
      <c r="E165" s="105"/>
      <c r="F165" s="105"/>
      <c r="G165" s="105"/>
      <c r="H165" s="105"/>
      <c r="I165" s="105"/>
    </row>
    <row r="166" spans="1:9" ht="12.75">
      <c r="A166" s="105"/>
      <c r="B166" s="105"/>
      <c r="C166" s="105"/>
      <c r="D166" s="105"/>
      <c r="E166" s="105"/>
      <c r="F166" s="105"/>
      <c r="G166" s="105"/>
      <c r="H166" s="105"/>
      <c r="I166" s="105"/>
    </row>
    <row r="167" spans="1:9" ht="12.75">
      <c r="A167" s="105"/>
      <c r="B167" s="105"/>
      <c r="C167" s="105"/>
      <c r="D167" s="105"/>
      <c r="E167" s="105"/>
      <c r="F167" s="105"/>
      <c r="G167" s="105"/>
      <c r="H167" s="105"/>
      <c r="I167" s="105"/>
    </row>
    <row r="168" spans="1:9" ht="12.75">
      <c r="A168" s="105"/>
      <c r="B168" s="105"/>
      <c r="C168" s="105"/>
      <c r="D168" s="105"/>
      <c r="E168" s="105"/>
      <c r="F168" s="105"/>
      <c r="G168" s="105"/>
      <c r="H168" s="105"/>
      <c r="I168" s="105"/>
    </row>
    <row r="169" spans="1:9" ht="12.75">
      <c r="A169" s="105"/>
      <c r="B169" s="105"/>
      <c r="C169" s="105"/>
      <c r="D169" s="105"/>
      <c r="E169" s="105"/>
      <c r="F169" s="105"/>
      <c r="G169" s="105"/>
      <c r="H169" s="105"/>
      <c r="I169" s="105"/>
    </row>
    <row r="170" spans="1:9" ht="12.75">
      <c r="A170" s="105"/>
      <c r="B170" s="105"/>
      <c r="C170" s="105"/>
      <c r="D170" s="105"/>
      <c r="E170" s="105"/>
      <c r="F170" s="105"/>
      <c r="G170" s="105"/>
      <c r="H170" s="105"/>
      <c r="I170" s="105"/>
    </row>
    <row r="171" spans="1:9" ht="12.75">
      <c r="A171" s="105"/>
      <c r="B171" s="105"/>
      <c r="C171" s="105"/>
      <c r="D171" s="105"/>
      <c r="E171" s="105"/>
      <c r="F171" s="105"/>
      <c r="G171" s="105"/>
      <c r="H171" s="105"/>
      <c r="I171" s="105"/>
    </row>
    <row r="172" spans="1:9" ht="12.75">
      <c r="A172" s="105"/>
      <c r="B172" s="105"/>
      <c r="C172" s="105"/>
      <c r="D172" s="105"/>
      <c r="E172" s="105"/>
      <c r="F172" s="105"/>
      <c r="G172" s="105"/>
      <c r="H172" s="105"/>
      <c r="I172" s="105"/>
    </row>
    <row r="173" spans="1:9" ht="12.75">
      <c r="A173" s="105"/>
      <c r="B173" s="105"/>
      <c r="C173" s="105"/>
      <c r="D173" s="105"/>
      <c r="E173" s="105"/>
      <c r="F173" s="105"/>
      <c r="G173" s="105"/>
      <c r="H173" s="105"/>
      <c r="I173" s="105"/>
    </row>
    <row r="174" spans="1:9" ht="12.75">
      <c r="A174" s="105"/>
      <c r="B174" s="105"/>
      <c r="C174" s="105"/>
      <c r="D174" s="105"/>
      <c r="E174" s="105"/>
      <c r="F174" s="105"/>
      <c r="G174" s="105"/>
      <c r="H174" s="105"/>
      <c r="I174" s="105"/>
    </row>
    <row r="175" spans="1:9" ht="12.75">
      <c r="A175" s="105"/>
      <c r="B175" s="105"/>
      <c r="C175" s="105"/>
      <c r="D175" s="105"/>
      <c r="E175" s="105"/>
      <c r="F175" s="105"/>
      <c r="G175" s="105"/>
      <c r="H175" s="105"/>
      <c r="I175" s="105"/>
    </row>
    <row r="176" spans="1:9" ht="12.75">
      <c r="A176" s="105"/>
      <c r="B176" s="105"/>
      <c r="C176" s="105"/>
      <c r="D176" s="105"/>
      <c r="E176" s="105"/>
      <c r="F176" s="105"/>
      <c r="G176" s="105"/>
      <c r="H176" s="105"/>
      <c r="I176" s="105"/>
    </row>
    <row r="177" spans="1:9" ht="12.75">
      <c r="A177" s="105"/>
      <c r="B177" s="105"/>
      <c r="C177" s="105"/>
      <c r="D177" s="105"/>
      <c r="E177" s="105"/>
      <c r="F177" s="105"/>
      <c r="G177" s="105"/>
      <c r="H177" s="105"/>
      <c r="I177" s="105"/>
    </row>
    <row r="178" spans="1:9" ht="12.75">
      <c r="A178" s="105"/>
      <c r="B178" s="105"/>
      <c r="C178" s="105"/>
      <c r="D178" s="105"/>
      <c r="E178" s="105"/>
      <c r="F178" s="105"/>
      <c r="G178" s="105"/>
      <c r="H178" s="105"/>
      <c r="I178" s="105"/>
    </row>
    <row r="179" spans="1:9" ht="12.75">
      <c r="A179" s="105"/>
      <c r="B179" s="105"/>
      <c r="C179" s="105"/>
      <c r="D179" s="105"/>
      <c r="E179" s="105"/>
      <c r="F179" s="105"/>
      <c r="G179" s="105"/>
      <c r="H179" s="105"/>
      <c r="I179" s="105"/>
    </row>
    <row r="180" spans="1:9" ht="12.75">
      <c r="A180" s="105"/>
      <c r="B180" s="105"/>
      <c r="C180" s="105"/>
      <c r="D180" s="105"/>
      <c r="E180" s="105"/>
      <c r="F180" s="105"/>
      <c r="G180" s="105"/>
      <c r="H180" s="105"/>
      <c r="I180" s="105"/>
    </row>
    <row r="181" spans="1:9" ht="12.75">
      <c r="A181" s="105"/>
      <c r="B181" s="105"/>
      <c r="C181" s="105"/>
      <c r="D181" s="105"/>
      <c r="E181" s="105"/>
      <c r="F181" s="105"/>
      <c r="G181" s="105"/>
      <c r="H181" s="105"/>
      <c r="I181" s="105"/>
    </row>
    <row r="182" spans="1:9" ht="12.75">
      <c r="A182" s="105"/>
      <c r="B182" s="105"/>
      <c r="C182" s="105"/>
      <c r="D182" s="105"/>
      <c r="E182" s="105"/>
      <c r="F182" s="105"/>
      <c r="G182" s="105"/>
      <c r="H182" s="105"/>
      <c r="I182" s="105"/>
    </row>
    <row r="183" spans="1:9" ht="12.75">
      <c r="A183" s="105"/>
      <c r="B183" s="105"/>
      <c r="C183" s="105"/>
      <c r="D183" s="105"/>
      <c r="E183" s="105"/>
      <c r="F183" s="105"/>
      <c r="G183" s="105"/>
      <c r="H183" s="105"/>
      <c r="I183" s="105"/>
    </row>
    <row r="184" spans="1:9" ht="12.75">
      <c r="A184" s="105"/>
      <c r="B184" s="105"/>
      <c r="C184" s="105"/>
      <c r="D184" s="105"/>
      <c r="E184" s="105"/>
      <c r="F184" s="105"/>
      <c r="G184" s="105"/>
      <c r="H184" s="105"/>
      <c r="I184" s="105"/>
    </row>
    <row r="185" spans="1:9" ht="12.75">
      <c r="A185" s="105"/>
      <c r="B185" s="105"/>
      <c r="C185" s="105"/>
      <c r="D185" s="105"/>
      <c r="E185" s="105"/>
      <c r="F185" s="105"/>
      <c r="G185" s="105"/>
      <c r="H185" s="105"/>
      <c r="I185" s="105"/>
    </row>
    <row r="186" spans="1:9" ht="12.75">
      <c r="A186" s="105"/>
      <c r="B186" s="105"/>
      <c r="C186" s="105"/>
      <c r="D186" s="105"/>
      <c r="E186" s="105"/>
      <c r="F186" s="105"/>
      <c r="G186" s="105"/>
      <c r="H186" s="105"/>
      <c r="I186" s="105"/>
    </row>
    <row r="187" spans="1:9" ht="12.75">
      <c r="A187" s="105"/>
      <c r="B187" s="105"/>
      <c r="C187" s="105"/>
      <c r="D187" s="105"/>
      <c r="E187" s="105"/>
      <c r="F187" s="105"/>
      <c r="G187" s="105"/>
      <c r="H187" s="105"/>
      <c r="I187" s="105"/>
    </row>
    <row r="188" spans="1:9" ht="12.75">
      <c r="A188" s="105"/>
      <c r="B188" s="105"/>
      <c r="C188" s="105"/>
      <c r="D188" s="105"/>
      <c r="E188" s="105"/>
      <c r="F188" s="105"/>
      <c r="G188" s="105"/>
      <c r="H188" s="105"/>
      <c r="I188" s="105"/>
    </row>
    <row r="189" spans="1:9" ht="12.75">
      <c r="A189" s="105"/>
      <c r="B189" s="105"/>
      <c r="C189" s="105"/>
      <c r="D189" s="105"/>
      <c r="E189" s="105"/>
      <c r="F189" s="105"/>
      <c r="G189" s="105"/>
      <c r="H189" s="105"/>
      <c r="I189" s="105"/>
    </row>
    <row r="190" spans="1:9" ht="12.75">
      <c r="A190" s="105"/>
      <c r="B190" s="105"/>
      <c r="C190" s="105"/>
      <c r="D190" s="105"/>
      <c r="E190" s="105"/>
      <c r="F190" s="105"/>
      <c r="G190" s="105"/>
      <c r="H190" s="105"/>
      <c r="I190" s="105"/>
    </row>
    <row r="191" spans="1:9" ht="12.75">
      <c r="A191" s="105"/>
      <c r="B191" s="105"/>
      <c r="C191" s="105"/>
      <c r="D191" s="105"/>
      <c r="E191" s="105"/>
      <c r="F191" s="105"/>
      <c r="G191" s="105"/>
      <c r="H191" s="105"/>
      <c r="I191" s="105"/>
    </row>
    <row r="192" spans="1:9" ht="12.75">
      <c r="A192" s="105"/>
      <c r="B192" s="105"/>
      <c r="C192" s="105"/>
      <c r="D192" s="105"/>
      <c r="E192" s="105"/>
      <c r="F192" s="105"/>
      <c r="G192" s="105"/>
      <c r="H192" s="105"/>
      <c r="I192" s="105"/>
    </row>
    <row r="193" spans="1:9" ht="12.75">
      <c r="A193" s="105"/>
      <c r="B193" s="105"/>
      <c r="C193" s="105"/>
      <c r="D193" s="105"/>
      <c r="E193" s="105"/>
      <c r="F193" s="105"/>
      <c r="G193" s="105"/>
      <c r="H193" s="105"/>
      <c r="I193" s="105"/>
    </row>
    <row r="194" spans="1:9" ht="12.75">
      <c r="A194" s="105"/>
      <c r="B194" s="105"/>
      <c r="C194" s="105"/>
      <c r="D194" s="105"/>
      <c r="E194" s="105"/>
      <c r="F194" s="105"/>
      <c r="G194" s="105"/>
      <c r="H194" s="105"/>
      <c r="I194" s="105"/>
    </row>
    <row r="195" spans="1:9" ht="12.75">
      <c r="A195" s="105"/>
      <c r="B195" s="105"/>
      <c r="C195" s="105"/>
      <c r="D195" s="105"/>
      <c r="E195" s="105"/>
      <c r="F195" s="105"/>
      <c r="G195" s="105"/>
      <c r="H195" s="105"/>
      <c r="I195" s="105"/>
    </row>
    <row r="196" spans="1:9" ht="12.75">
      <c r="A196" s="105"/>
      <c r="B196" s="105"/>
      <c r="C196" s="105"/>
      <c r="D196" s="105"/>
      <c r="E196" s="105"/>
      <c r="F196" s="105"/>
      <c r="G196" s="105"/>
      <c r="H196" s="105"/>
      <c r="I196" s="105"/>
    </row>
    <row r="197" spans="1:9" ht="12.75">
      <c r="A197" s="105"/>
      <c r="B197" s="105"/>
      <c r="C197" s="105"/>
      <c r="D197" s="105"/>
      <c r="E197" s="105"/>
      <c r="F197" s="105"/>
      <c r="G197" s="105"/>
      <c r="H197" s="105"/>
      <c r="I197" s="105"/>
    </row>
    <row r="198" spans="1:9" ht="12.75">
      <c r="A198" s="105"/>
      <c r="B198" s="105"/>
      <c r="C198" s="105"/>
      <c r="D198" s="105"/>
      <c r="E198" s="105"/>
      <c r="F198" s="105"/>
      <c r="G198" s="105"/>
      <c r="H198" s="105"/>
      <c r="I198" s="105"/>
    </row>
    <row r="199" spans="1:9" ht="12.75">
      <c r="A199" s="105"/>
      <c r="B199" s="105"/>
      <c r="C199" s="105"/>
      <c r="D199" s="105"/>
      <c r="E199" s="105"/>
      <c r="F199" s="105"/>
      <c r="G199" s="105"/>
      <c r="H199" s="105"/>
      <c r="I199" s="105"/>
    </row>
    <row r="200" spans="1:9" ht="12.75">
      <c r="A200" s="105"/>
      <c r="B200" s="105"/>
      <c r="C200" s="105"/>
      <c r="D200" s="105"/>
      <c r="E200" s="105"/>
      <c r="F200" s="105"/>
      <c r="G200" s="105"/>
      <c r="H200" s="105"/>
      <c r="I200" s="105"/>
    </row>
    <row r="201" spans="1:9" ht="12.75">
      <c r="A201" s="105"/>
      <c r="B201" s="105"/>
      <c r="C201" s="105"/>
      <c r="D201" s="105"/>
      <c r="E201" s="105"/>
      <c r="F201" s="105"/>
      <c r="G201" s="105"/>
      <c r="H201" s="105"/>
      <c r="I201" s="105"/>
    </row>
    <row r="202" spans="1:9" ht="12.75">
      <c r="A202" s="105"/>
      <c r="B202" s="105"/>
      <c r="C202" s="105"/>
      <c r="D202" s="105"/>
      <c r="E202" s="105"/>
      <c r="F202" s="105"/>
      <c r="G202" s="105"/>
      <c r="H202" s="105"/>
      <c r="I202" s="105"/>
    </row>
    <row r="203" spans="1:9" ht="12.75">
      <c r="A203" s="105"/>
      <c r="B203" s="105"/>
      <c r="C203" s="105"/>
      <c r="D203" s="105"/>
      <c r="E203" s="105"/>
      <c r="F203" s="105"/>
      <c r="G203" s="105"/>
      <c r="H203" s="105"/>
      <c r="I203" s="105"/>
    </row>
    <row r="204" spans="1:9" ht="12.75">
      <c r="A204" s="105"/>
      <c r="B204" s="105"/>
      <c r="C204" s="105"/>
      <c r="D204" s="105"/>
      <c r="E204" s="105"/>
      <c r="F204" s="105"/>
      <c r="G204" s="105"/>
      <c r="H204" s="105"/>
      <c r="I204" s="105"/>
    </row>
    <row r="205" spans="1:9" ht="12.75">
      <c r="A205" s="105"/>
      <c r="B205" s="105"/>
      <c r="C205" s="105"/>
      <c r="D205" s="105"/>
      <c r="E205" s="105"/>
      <c r="F205" s="105"/>
      <c r="G205" s="105"/>
      <c r="H205" s="105"/>
      <c r="I205" s="105"/>
    </row>
    <row r="206" spans="1:9" ht="12.75">
      <c r="A206" s="105"/>
      <c r="B206" s="105"/>
      <c r="C206" s="105"/>
      <c r="D206" s="105"/>
      <c r="E206" s="105"/>
      <c r="F206" s="105"/>
      <c r="G206" s="105"/>
      <c r="H206" s="105"/>
      <c r="I206" s="105"/>
    </row>
    <row r="207" spans="1:9" ht="12.75">
      <c r="A207" s="105"/>
      <c r="B207" s="105"/>
      <c r="C207" s="105"/>
      <c r="D207" s="105"/>
      <c r="E207" s="105"/>
      <c r="F207" s="105"/>
      <c r="G207" s="105"/>
      <c r="H207" s="105"/>
      <c r="I207" s="105"/>
    </row>
    <row r="208" spans="1:9" ht="12.75">
      <c r="A208" s="105"/>
      <c r="B208" s="105"/>
      <c r="C208" s="105"/>
      <c r="D208" s="105"/>
      <c r="E208" s="105"/>
      <c r="F208" s="105"/>
      <c r="G208" s="105"/>
      <c r="H208" s="105"/>
      <c r="I208" s="105"/>
    </row>
    <row r="209" spans="1:9" ht="12.75">
      <c r="A209" s="105"/>
      <c r="B209" s="105"/>
      <c r="C209" s="105"/>
      <c r="D209" s="105"/>
      <c r="E209" s="105"/>
      <c r="F209" s="105"/>
      <c r="G209" s="105"/>
      <c r="H209" s="105"/>
      <c r="I209" s="105"/>
    </row>
    <row r="210" spans="1:9" ht="12.75">
      <c r="A210" s="105"/>
      <c r="B210" s="105"/>
      <c r="C210" s="105"/>
      <c r="D210" s="105"/>
      <c r="E210" s="105"/>
      <c r="F210" s="105"/>
      <c r="G210" s="105"/>
      <c r="H210" s="105"/>
      <c r="I210" s="105"/>
    </row>
    <row r="211" spans="1:9" ht="12.75">
      <c r="A211" s="105"/>
      <c r="B211" s="105"/>
      <c r="C211" s="105"/>
      <c r="D211" s="105"/>
      <c r="E211" s="105"/>
      <c r="F211" s="105"/>
      <c r="G211" s="105"/>
      <c r="H211" s="105"/>
      <c r="I211" s="105"/>
    </row>
    <row r="212" spans="1:9" ht="12.75">
      <c r="A212" s="105"/>
      <c r="B212" s="105"/>
      <c r="C212" s="105"/>
      <c r="D212" s="105"/>
      <c r="E212" s="105"/>
      <c r="F212" s="105"/>
      <c r="G212" s="105"/>
      <c r="H212" s="105"/>
      <c r="I212" s="105"/>
    </row>
    <row r="213" spans="1:9" ht="12.75">
      <c r="A213" s="105"/>
      <c r="B213" s="105"/>
      <c r="C213" s="105"/>
      <c r="D213" s="105"/>
      <c r="E213" s="105"/>
      <c r="F213" s="105"/>
      <c r="G213" s="105"/>
      <c r="H213" s="105"/>
      <c r="I213" s="105"/>
    </row>
    <row r="214" spans="1:9" ht="12.75">
      <c r="A214" s="105"/>
      <c r="B214" s="105"/>
      <c r="C214" s="105"/>
      <c r="D214" s="105"/>
      <c r="E214" s="105"/>
      <c r="F214" s="105"/>
      <c r="G214" s="105"/>
      <c r="H214" s="105"/>
      <c r="I214" s="105"/>
    </row>
    <row r="215" spans="1:9" ht="12.75">
      <c r="A215" s="105"/>
      <c r="B215" s="105"/>
      <c r="C215" s="105"/>
      <c r="D215" s="105"/>
      <c r="E215" s="105"/>
      <c r="F215" s="105"/>
      <c r="G215" s="105"/>
      <c r="H215" s="105"/>
      <c r="I215" s="105"/>
    </row>
    <row r="216" spans="1:9" ht="12.75">
      <c r="A216" s="105"/>
      <c r="B216" s="105"/>
      <c r="C216" s="105"/>
      <c r="D216" s="105"/>
      <c r="E216" s="105"/>
      <c r="F216" s="105"/>
      <c r="G216" s="105"/>
      <c r="H216" s="105"/>
      <c r="I216" s="105"/>
    </row>
    <row r="217" spans="1:9" ht="12.75">
      <c r="A217" s="105"/>
      <c r="B217" s="105"/>
      <c r="C217" s="105"/>
      <c r="D217" s="105"/>
      <c r="E217" s="105"/>
      <c r="F217" s="105"/>
      <c r="G217" s="105"/>
      <c r="H217" s="105"/>
      <c r="I217" s="105"/>
    </row>
    <row r="218" spans="1:9" ht="12.75">
      <c r="A218" s="105"/>
      <c r="B218" s="105"/>
      <c r="C218" s="105"/>
      <c r="D218" s="105"/>
      <c r="E218" s="105"/>
      <c r="F218" s="105"/>
      <c r="G218" s="105"/>
      <c r="H218" s="105"/>
      <c r="I218" s="105"/>
    </row>
    <row r="219" spans="1:9" ht="12.75">
      <c r="A219" s="105"/>
      <c r="B219" s="105"/>
      <c r="C219" s="105"/>
      <c r="D219" s="105"/>
      <c r="E219" s="105"/>
      <c r="F219" s="105"/>
      <c r="G219" s="105"/>
      <c r="H219" s="105"/>
      <c r="I219" s="105"/>
    </row>
    <row r="220" spans="1:9" ht="12.75">
      <c r="A220" s="105"/>
      <c r="B220" s="105"/>
      <c r="C220" s="105"/>
      <c r="D220" s="105"/>
      <c r="E220" s="105"/>
      <c r="F220" s="105"/>
      <c r="G220" s="105"/>
      <c r="H220" s="105"/>
      <c r="I220" s="105"/>
    </row>
    <row r="221" spans="1:9" ht="12.75">
      <c r="A221" s="105"/>
      <c r="B221" s="105"/>
      <c r="C221" s="105"/>
      <c r="D221" s="105"/>
      <c r="E221" s="105"/>
      <c r="F221" s="105"/>
      <c r="G221" s="105"/>
      <c r="H221" s="105"/>
      <c r="I221" s="105"/>
    </row>
    <row r="222" spans="1:9" ht="12.75">
      <c r="A222" s="105"/>
      <c r="B222" s="105"/>
      <c r="C222" s="105"/>
      <c r="D222" s="105"/>
      <c r="E222" s="105"/>
      <c r="F222" s="105"/>
      <c r="G222" s="105"/>
      <c r="H222" s="105"/>
      <c r="I222" s="105"/>
    </row>
    <row r="223" spans="1:9" ht="12.75">
      <c r="A223" s="105"/>
      <c r="B223" s="105"/>
      <c r="C223" s="105"/>
      <c r="D223" s="105"/>
      <c r="E223" s="105"/>
      <c r="F223" s="105"/>
      <c r="G223" s="105"/>
      <c r="H223" s="105"/>
      <c r="I223" s="105"/>
    </row>
    <row r="224" spans="1:9" ht="12.75">
      <c r="A224" s="105"/>
      <c r="B224" s="105"/>
      <c r="C224" s="105"/>
      <c r="D224" s="105"/>
      <c r="E224" s="105"/>
      <c r="F224" s="105"/>
      <c r="G224" s="105"/>
      <c r="H224" s="105"/>
      <c r="I224" s="105"/>
    </row>
    <row r="225" spans="1:9" ht="12.75">
      <c r="A225" s="105"/>
      <c r="B225" s="105"/>
      <c r="C225" s="105"/>
      <c r="D225" s="105"/>
      <c r="E225" s="105"/>
      <c r="F225" s="105"/>
      <c r="G225" s="105"/>
      <c r="H225" s="105"/>
      <c r="I225" s="105"/>
    </row>
    <row r="226" spans="1:9" ht="12.75">
      <c r="A226" s="105"/>
      <c r="B226" s="105"/>
      <c r="C226" s="105"/>
      <c r="D226" s="105"/>
      <c r="E226" s="105"/>
      <c r="F226" s="105"/>
      <c r="G226" s="105"/>
      <c r="H226" s="105"/>
      <c r="I226" s="105"/>
    </row>
    <row r="227" spans="1:9" ht="12.75">
      <c r="A227" s="105"/>
      <c r="B227" s="105"/>
      <c r="C227" s="105"/>
      <c r="D227" s="105"/>
      <c r="E227" s="105"/>
      <c r="F227" s="105"/>
      <c r="G227" s="105"/>
      <c r="H227" s="105"/>
      <c r="I227" s="105"/>
    </row>
    <row r="228" spans="1:9" ht="12.75">
      <c r="A228" s="105"/>
      <c r="B228" s="105"/>
      <c r="C228" s="105"/>
      <c r="D228" s="105"/>
      <c r="E228" s="105"/>
      <c r="F228" s="105"/>
      <c r="G228" s="105"/>
      <c r="H228" s="105"/>
      <c r="I228" s="105"/>
    </row>
    <row r="229" spans="1:9" ht="12.75">
      <c r="A229" s="105"/>
      <c r="B229" s="105"/>
      <c r="C229" s="105"/>
      <c r="D229" s="105"/>
      <c r="E229" s="105"/>
      <c r="F229" s="105"/>
      <c r="G229" s="105"/>
      <c r="H229" s="105"/>
      <c r="I229" s="105"/>
    </row>
    <row r="230" spans="1:9" ht="12.75">
      <c r="A230" s="105"/>
      <c r="B230" s="105"/>
      <c r="C230" s="105"/>
      <c r="D230" s="105"/>
      <c r="E230" s="105"/>
      <c r="F230" s="105"/>
      <c r="G230" s="105"/>
      <c r="H230" s="105"/>
      <c r="I230" s="105"/>
    </row>
    <row r="231" spans="1:9" ht="12.75">
      <c r="A231" s="105"/>
      <c r="B231" s="105"/>
      <c r="C231" s="105"/>
      <c r="D231" s="105"/>
      <c r="E231" s="105"/>
      <c r="F231" s="105"/>
      <c r="G231" s="105"/>
      <c r="H231" s="105"/>
      <c r="I231" s="105"/>
    </row>
    <row r="232" spans="1:9" ht="12.75">
      <c r="A232" s="105"/>
      <c r="B232" s="105"/>
      <c r="C232" s="105"/>
      <c r="D232" s="105"/>
      <c r="E232" s="105"/>
      <c r="F232" s="105"/>
      <c r="G232" s="105"/>
      <c r="H232" s="105"/>
      <c r="I232" s="105"/>
    </row>
    <row r="233" spans="1:9" ht="12.75">
      <c r="A233" s="105"/>
      <c r="B233" s="105"/>
      <c r="C233" s="105"/>
      <c r="D233" s="105"/>
      <c r="E233" s="105"/>
      <c r="F233" s="105"/>
      <c r="G233" s="105"/>
      <c r="H233" s="105"/>
      <c r="I233" s="105"/>
    </row>
    <row r="234" spans="1:9" ht="12.75">
      <c r="A234" s="105"/>
      <c r="B234" s="105"/>
      <c r="C234" s="105"/>
      <c r="D234" s="105"/>
      <c r="E234" s="105"/>
      <c r="F234" s="105"/>
      <c r="G234" s="105"/>
      <c r="H234" s="105"/>
      <c r="I234" s="105"/>
    </row>
    <row r="235" spans="1:9" ht="12.75">
      <c r="A235" s="105"/>
      <c r="B235" s="105"/>
      <c r="C235" s="105"/>
      <c r="D235" s="105"/>
      <c r="E235" s="105"/>
      <c r="F235" s="105"/>
      <c r="G235" s="105"/>
      <c r="H235" s="105"/>
      <c r="I235" s="105"/>
    </row>
    <row r="236" spans="1:9" ht="12.75">
      <c r="A236" s="105"/>
      <c r="B236" s="105"/>
      <c r="C236" s="105"/>
      <c r="D236" s="105"/>
      <c r="E236" s="105"/>
      <c r="F236" s="105"/>
      <c r="G236" s="105"/>
      <c r="H236" s="105"/>
      <c r="I236" s="105"/>
    </row>
    <row r="237" spans="1:9" ht="12.75">
      <c r="A237" s="105"/>
      <c r="B237" s="105"/>
      <c r="C237" s="105"/>
      <c r="D237" s="105"/>
      <c r="E237" s="105"/>
      <c r="F237" s="105"/>
      <c r="G237" s="105"/>
      <c r="H237" s="105"/>
      <c r="I237" s="105"/>
    </row>
    <row r="238" spans="1:9" ht="12.75">
      <c r="A238" s="105"/>
      <c r="B238" s="105"/>
      <c r="C238" s="105"/>
      <c r="D238" s="105"/>
      <c r="E238" s="105"/>
      <c r="F238" s="105"/>
      <c r="G238" s="105"/>
      <c r="H238" s="105"/>
      <c r="I238" s="105"/>
    </row>
    <row r="239" spans="1:9" ht="12.75">
      <c r="A239" s="105"/>
      <c r="B239" s="105"/>
      <c r="C239" s="105"/>
      <c r="D239" s="105"/>
      <c r="E239" s="105"/>
      <c r="F239" s="105"/>
      <c r="G239" s="105"/>
      <c r="H239" s="105"/>
      <c r="I239" s="105"/>
    </row>
    <row r="240" spans="1:9" ht="12.75">
      <c r="A240" s="105"/>
      <c r="B240" s="105"/>
      <c r="C240" s="105"/>
      <c r="D240" s="105"/>
      <c r="E240" s="105"/>
      <c r="F240" s="105"/>
      <c r="G240" s="105"/>
      <c r="H240" s="105"/>
      <c r="I240" s="105"/>
    </row>
    <row r="241" spans="1:9" ht="12.75">
      <c r="A241" s="105"/>
      <c r="B241" s="105"/>
      <c r="C241" s="105"/>
      <c r="D241" s="105"/>
      <c r="E241" s="105"/>
      <c r="F241" s="105"/>
      <c r="G241" s="105"/>
      <c r="H241" s="105"/>
      <c r="I241" s="105"/>
    </row>
    <row r="242" spans="1:9" ht="12.75">
      <c r="A242" s="105"/>
      <c r="B242" s="105"/>
      <c r="C242" s="105"/>
      <c r="D242" s="105"/>
      <c r="E242" s="105"/>
      <c r="F242" s="105"/>
      <c r="G242" s="105"/>
      <c r="H242" s="105"/>
      <c r="I242" s="105"/>
    </row>
    <row r="243" spans="1:9" ht="12.75">
      <c r="A243" s="105"/>
      <c r="B243" s="105"/>
      <c r="C243" s="105"/>
      <c r="D243" s="105"/>
      <c r="E243" s="105"/>
      <c r="F243" s="105"/>
      <c r="G243" s="105"/>
      <c r="H243" s="105"/>
      <c r="I243" s="105"/>
    </row>
    <row r="244" spans="1:9" ht="12.75">
      <c r="A244" s="105"/>
      <c r="B244" s="105"/>
      <c r="C244" s="105"/>
      <c r="D244" s="105"/>
      <c r="E244" s="105"/>
      <c r="F244" s="105"/>
      <c r="G244" s="105"/>
      <c r="H244" s="105"/>
      <c r="I244" s="105"/>
    </row>
    <row r="245" spans="1:9" ht="12.75">
      <c r="A245" s="105"/>
      <c r="B245" s="105"/>
      <c r="C245" s="105"/>
      <c r="D245" s="105"/>
      <c r="E245" s="105"/>
      <c r="F245" s="105"/>
      <c r="G245" s="105"/>
      <c r="H245" s="105"/>
      <c r="I245" s="105"/>
    </row>
    <row r="246" spans="1:9" ht="12.75">
      <c r="A246" s="105"/>
      <c r="B246" s="105"/>
      <c r="C246" s="105"/>
      <c r="D246" s="105"/>
      <c r="E246" s="105"/>
      <c r="F246" s="105"/>
      <c r="G246" s="105"/>
      <c r="H246" s="105"/>
      <c r="I246" s="105"/>
    </row>
    <row r="247" spans="1:9" ht="12.75">
      <c r="A247" s="105"/>
      <c r="B247" s="105"/>
      <c r="C247" s="105"/>
      <c r="D247" s="105"/>
      <c r="E247" s="105"/>
      <c r="F247" s="105"/>
      <c r="G247" s="105"/>
      <c r="H247" s="105"/>
      <c r="I247" s="105"/>
    </row>
    <row r="248" spans="1:9" ht="12.75">
      <c r="A248" s="105"/>
      <c r="B248" s="105"/>
      <c r="C248" s="105"/>
      <c r="D248" s="105"/>
      <c r="E248" s="105"/>
      <c r="F248" s="105"/>
      <c r="G248" s="105"/>
      <c r="H248" s="105"/>
      <c r="I248" s="105"/>
    </row>
    <row r="249" spans="1:9" ht="12.75">
      <c r="A249" s="105"/>
      <c r="B249" s="105"/>
      <c r="C249" s="105"/>
      <c r="D249" s="105"/>
      <c r="E249" s="105"/>
      <c r="F249" s="105"/>
      <c r="G249" s="105"/>
      <c r="H249" s="105"/>
      <c r="I249" s="105"/>
    </row>
    <row r="250" spans="1:9" ht="12.75">
      <c r="A250" s="105"/>
      <c r="B250" s="105"/>
      <c r="C250" s="105"/>
      <c r="D250" s="105"/>
      <c r="E250" s="105"/>
      <c r="F250" s="105"/>
      <c r="G250" s="105"/>
      <c r="H250" s="105"/>
      <c r="I250" s="105"/>
    </row>
    <row r="251" spans="1:9" ht="12.75">
      <c r="A251" s="105"/>
      <c r="B251" s="105"/>
      <c r="C251" s="105"/>
      <c r="D251" s="105"/>
      <c r="E251" s="105"/>
      <c r="F251" s="105"/>
      <c r="G251" s="105"/>
      <c r="H251" s="105"/>
      <c r="I251" s="105"/>
    </row>
    <row r="252" spans="1:9" ht="12.75">
      <c r="A252" s="105"/>
      <c r="B252" s="105"/>
      <c r="C252" s="105"/>
      <c r="D252" s="105"/>
      <c r="E252" s="105"/>
      <c r="F252" s="105"/>
      <c r="G252" s="105"/>
      <c r="H252" s="105"/>
      <c r="I252" s="105"/>
    </row>
    <row r="253" spans="1:9" ht="12.75">
      <c r="A253" s="105"/>
      <c r="B253" s="105"/>
      <c r="C253" s="105"/>
      <c r="D253" s="105"/>
      <c r="E253" s="105"/>
      <c r="F253" s="105"/>
      <c r="G253" s="105"/>
      <c r="H253" s="105"/>
      <c r="I253" s="105"/>
    </row>
    <row r="254" spans="1:9" ht="12.75">
      <c r="A254" s="105"/>
      <c r="B254" s="105"/>
      <c r="C254" s="105"/>
      <c r="D254" s="105"/>
      <c r="E254" s="105"/>
      <c r="F254" s="105"/>
      <c r="G254" s="105"/>
      <c r="H254" s="105"/>
      <c r="I254" s="105"/>
    </row>
    <row r="255" spans="1:9" ht="12.75">
      <c r="A255" s="105"/>
      <c r="B255" s="105"/>
      <c r="C255" s="105"/>
      <c r="D255" s="105"/>
      <c r="E255" s="105"/>
      <c r="F255" s="105"/>
      <c r="G255" s="105"/>
      <c r="H255" s="105"/>
      <c r="I255" s="105"/>
    </row>
    <row r="256" spans="1:9" ht="12.75">
      <c r="A256" s="105"/>
      <c r="B256" s="105"/>
      <c r="C256" s="105"/>
      <c r="D256" s="105"/>
      <c r="E256" s="105"/>
      <c r="F256" s="105"/>
      <c r="G256" s="105"/>
      <c r="H256" s="105"/>
      <c r="I256" s="105"/>
    </row>
    <row r="257" spans="1:9" ht="12.75">
      <c r="A257" s="105"/>
      <c r="B257" s="105"/>
      <c r="C257" s="105"/>
      <c r="D257" s="105"/>
      <c r="E257" s="105"/>
      <c r="F257" s="105"/>
      <c r="G257" s="105"/>
      <c r="H257" s="105"/>
      <c r="I257" s="105"/>
    </row>
    <row r="258" spans="1:9" ht="12.75">
      <c r="A258" s="105"/>
      <c r="B258" s="105"/>
      <c r="C258" s="105"/>
      <c r="D258" s="105"/>
      <c r="E258" s="105"/>
      <c r="F258" s="105"/>
      <c r="G258" s="105"/>
      <c r="H258" s="105"/>
      <c r="I258" s="105"/>
    </row>
    <row r="259" spans="1:9" ht="12.75">
      <c r="A259" s="105"/>
      <c r="B259" s="105"/>
      <c r="C259" s="105"/>
      <c r="D259" s="105"/>
      <c r="E259" s="105"/>
      <c r="F259" s="105"/>
      <c r="G259" s="105"/>
      <c r="H259" s="105"/>
      <c r="I259" s="105"/>
    </row>
    <row r="260" spans="1:9" ht="12.75">
      <c r="A260" s="105"/>
      <c r="B260" s="105"/>
      <c r="C260" s="105"/>
      <c r="D260" s="105"/>
      <c r="E260" s="105"/>
      <c r="F260" s="105"/>
      <c r="G260" s="105"/>
      <c r="H260" s="105"/>
      <c r="I260" s="105"/>
    </row>
    <row r="261" spans="1:9" ht="12.75">
      <c r="A261" s="105"/>
      <c r="B261" s="105"/>
      <c r="C261" s="105"/>
      <c r="D261" s="105"/>
      <c r="E261" s="105"/>
      <c r="F261" s="105"/>
      <c r="G261" s="105"/>
      <c r="H261" s="105"/>
      <c r="I261" s="105"/>
    </row>
    <row r="262" spans="1:9" ht="12.75">
      <c r="A262" s="105"/>
      <c r="B262" s="105"/>
      <c r="C262" s="105"/>
      <c r="D262" s="105"/>
      <c r="E262" s="105"/>
      <c r="F262" s="105"/>
      <c r="G262" s="105"/>
      <c r="H262" s="105"/>
      <c r="I262" s="105"/>
    </row>
    <row r="263" spans="1:9" ht="12.75">
      <c r="A263" s="105"/>
      <c r="B263" s="105"/>
      <c r="C263" s="105"/>
      <c r="D263" s="105"/>
      <c r="E263" s="105"/>
      <c r="F263" s="105"/>
      <c r="G263" s="105"/>
      <c r="H263" s="105"/>
      <c r="I263" s="105"/>
    </row>
    <row r="264" spans="1:9" ht="12.75">
      <c r="A264" s="105"/>
      <c r="B264" s="105"/>
      <c r="C264" s="105"/>
      <c r="D264" s="105"/>
      <c r="E264" s="105"/>
      <c r="F264" s="105"/>
      <c r="G264" s="105"/>
      <c r="H264" s="105"/>
      <c r="I264" s="105"/>
    </row>
    <row r="265" spans="1:9" ht="12.75">
      <c r="A265" s="105"/>
      <c r="B265" s="105"/>
      <c r="C265" s="105"/>
      <c r="D265" s="105"/>
      <c r="E265" s="105"/>
      <c r="F265" s="105"/>
      <c r="G265" s="105"/>
      <c r="H265" s="105"/>
      <c r="I265" s="105"/>
    </row>
    <row r="266" spans="1:9" ht="12.75">
      <c r="A266" s="105"/>
      <c r="B266" s="105"/>
      <c r="C266" s="105"/>
      <c r="D266" s="105"/>
      <c r="E266" s="105"/>
      <c r="F266" s="105"/>
      <c r="G266" s="105"/>
      <c r="H266" s="105"/>
      <c r="I266" s="105"/>
    </row>
    <row r="267" spans="1:9" ht="12.75">
      <c r="A267" s="105"/>
      <c r="B267" s="105"/>
      <c r="C267" s="105"/>
      <c r="D267" s="105"/>
      <c r="E267" s="105"/>
      <c r="F267" s="105"/>
      <c r="G267" s="105"/>
      <c r="H267" s="105"/>
      <c r="I267" s="105"/>
    </row>
    <row r="268" spans="1:9" ht="12.75">
      <c r="A268" s="105"/>
      <c r="B268" s="105"/>
      <c r="C268" s="105"/>
      <c r="D268" s="105"/>
      <c r="E268" s="105"/>
      <c r="F268" s="105"/>
      <c r="G268" s="105"/>
      <c r="H268" s="105"/>
      <c r="I268" s="105"/>
    </row>
    <row r="269" spans="1:9" ht="12.75">
      <c r="A269" s="105"/>
      <c r="B269" s="105"/>
      <c r="C269" s="105"/>
      <c r="D269" s="105"/>
      <c r="E269" s="105"/>
      <c r="F269" s="105"/>
      <c r="G269" s="105"/>
      <c r="H269" s="105"/>
      <c r="I269" s="105"/>
    </row>
    <row r="270" spans="1:9" ht="12.75">
      <c r="A270" s="105"/>
      <c r="B270" s="105"/>
      <c r="C270" s="105"/>
      <c r="D270" s="105"/>
      <c r="E270" s="105"/>
      <c r="F270" s="105"/>
      <c r="G270" s="105"/>
      <c r="H270" s="105"/>
      <c r="I270" s="105"/>
    </row>
    <row r="271" spans="1:9" ht="12.75">
      <c r="A271" s="105"/>
      <c r="B271" s="105"/>
      <c r="C271" s="105"/>
      <c r="D271" s="105"/>
      <c r="E271" s="105"/>
      <c r="F271" s="105"/>
      <c r="G271" s="105"/>
      <c r="H271" s="105"/>
      <c r="I271" s="105"/>
    </row>
    <row r="272" spans="1:9" ht="12.75">
      <c r="A272" s="105"/>
      <c r="B272" s="105"/>
      <c r="C272" s="105"/>
      <c r="D272" s="105"/>
      <c r="E272" s="105"/>
      <c r="F272" s="105"/>
      <c r="G272" s="105"/>
      <c r="H272" s="105"/>
      <c r="I272" s="105"/>
    </row>
    <row r="273" spans="1:9" ht="12.75">
      <c r="A273" s="105"/>
      <c r="B273" s="105"/>
      <c r="C273" s="105"/>
      <c r="D273" s="105"/>
      <c r="E273" s="105"/>
      <c r="F273" s="105"/>
      <c r="G273" s="105"/>
      <c r="H273" s="105"/>
      <c r="I273" s="105"/>
    </row>
    <row r="274" spans="1:9" ht="12.75">
      <c r="A274" s="105"/>
      <c r="B274" s="105"/>
      <c r="C274" s="105"/>
      <c r="D274" s="105"/>
      <c r="E274" s="105"/>
      <c r="F274" s="105"/>
      <c r="G274" s="105"/>
      <c r="H274" s="105"/>
      <c r="I274" s="105"/>
    </row>
    <row r="275" spans="1:9" ht="12.75">
      <c r="A275" s="105"/>
      <c r="B275" s="105"/>
      <c r="C275" s="105"/>
      <c r="D275" s="105"/>
      <c r="E275" s="105"/>
      <c r="F275" s="105"/>
      <c r="G275" s="105"/>
      <c r="H275" s="105"/>
      <c r="I275" s="105"/>
    </row>
    <row r="276" spans="1:9" ht="12.75">
      <c r="A276" s="105"/>
      <c r="B276" s="105"/>
      <c r="C276" s="105"/>
      <c r="D276" s="105"/>
      <c r="E276" s="105"/>
      <c r="F276" s="105"/>
      <c r="G276" s="105"/>
      <c r="H276" s="105"/>
      <c r="I276" s="105"/>
    </row>
    <row r="277" spans="1:9" ht="12.75">
      <c r="A277" s="105"/>
      <c r="B277" s="105"/>
      <c r="C277" s="105"/>
      <c r="D277" s="105"/>
      <c r="E277" s="105"/>
      <c r="F277" s="105"/>
      <c r="G277" s="105"/>
      <c r="H277" s="105"/>
      <c r="I277" s="105"/>
    </row>
    <row r="278" spans="1:9" ht="12.75">
      <c r="A278" s="105"/>
      <c r="B278" s="105"/>
      <c r="C278" s="105"/>
      <c r="D278" s="105"/>
      <c r="E278" s="105"/>
      <c r="F278" s="105"/>
      <c r="G278" s="105"/>
      <c r="H278" s="105"/>
      <c r="I278" s="105"/>
    </row>
    <row r="279" spans="1:9" ht="12.75">
      <c r="A279" s="105"/>
      <c r="B279" s="105"/>
      <c r="C279" s="105"/>
      <c r="D279" s="105"/>
      <c r="E279" s="105"/>
      <c r="F279" s="105"/>
      <c r="G279" s="105"/>
      <c r="H279" s="105"/>
      <c r="I279" s="105"/>
    </row>
    <row r="280" spans="1:9" ht="12.75">
      <c r="A280" s="105"/>
      <c r="B280" s="105"/>
      <c r="C280" s="105"/>
      <c r="D280" s="105"/>
      <c r="E280" s="105"/>
      <c r="F280" s="105"/>
      <c r="G280" s="105"/>
      <c r="H280" s="105"/>
      <c r="I280" s="105"/>
    </row>
  </sheetData>
  <sheetProtection sheet="1" objects="1" scenarios="1" selectLockedCells="1"/>
  <mergeCells count="55">
    <mergeCell ref="F76:G76"/>
    <mergeCell ref="H76:I76"/>
    <mergeCell ref="A1:E1"/>
    <mergeCell ref="F1:I1"/>
    <mergeCell ref="A27:E27"/>
    <mergeCell ref="F27:I27"/>
    <mergeCell ref="A2:B4"/>
    <mergeCell ref="C2:C5"/>
    <mergeCell ref="D2:E5"/>
    <mergeCell ref="F2:G2"/>
    <mergeCell ref="H2:I2"/>
    <mergeCell ref="H3:H5"/>
    <mergeCell ref="C67:C70"/>
    <mergeCell ref="C71:C72"/>
    <mergeCell ref="I29:I31"/>
    <mergeCell ref="C32:C47"/>
    <mergeCell ref="F29:F31"/>
    <mergeCell ref="G29:G31"/>
    <mergeCell ref="C48:C51"/>
    <mergeCell ref="C57:C62"/>
    <mergeCell ref="C63:C66"/>
    <mergeCell ref="A53:B55"/>
    <mergeCell ref="C53:C56"/>
    <mergeCell ref="D53:E56"/>
    <mergeCell ref="A58:A60"/>
    <mergeCell ref="B58:B60"/>
    <mergeCell ref="H58:H60"/>
    <mergeCell ref="I58:I60"/>
    <mergeCell ref="I54:I56"/>
    <mergeCell ref="F73:G73"/>
    <mergeCell ref="H73:I73"/>
    <mergeCell ref="F58:F60"/>
    <mergeCell ref="G58:G60"/>
    <mergeCell ref="A52:E52"/>
    <mergeCell ref="F52:I52"/>
    <mergeCell ref="F54:F56"/>
    <mergeCell ref="G54:G56"/>
    <mergeCell ref="H54:H56"/>
    <mergeCell ref="F53:G53"/>
    <mergeCell ref="H53:I53"/>
    <mergeCell ref="I3:I5"/>
    <mergeCell ref="C6:C9"/>
    <mergeCell ref="C10:C12"/>
    <mergeCell ref="F3:F5"/>
    <mergeCell ref="G3:G5"/>
    <mergeCell ref="K14:K17"/>
    <mergeCell ref="A28:B30"/>
    <mergeCell ref="C13:C16"/>
    <mergeCell ref="C17:C19"/>
    <mergeCell ref="C20:C26"/>
    <mergeCell ref="H29:H31"/>
    <mergeCell ref="C28:C31"/>
    <mergeCell ref="D28:E31"/>
    <mergeCell ref="F28:G28"/>
    <mergeCell ref="H28:I28"/>
  </mergeCells>
  <printOptions/>
  <pageMargins left="0.26" right="0.24" top="0.61" bottom="0.81" header="0.31" footer="0.4921259845"/>
  <pageSetup horizontalDpi="300" verticalDpi="300" orientation="portrait" paperSize="9" r:id="rId2"/>
  <headerFooter alignWithMargins="0">
    <oddHeader>&amp;L&amp;"Arial,Gras"&amp;12BTS Analyses de Biologie Médicale</oddHeader>
    <oddFooter>&amp;L&amp;F&amp;RVer 2.0 17/02/2008</oddFooter>
  </headerFooter>
  <rowBreaks count="1" manualBreakCount="1">
    <brk id="5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90"/>
  <sheetViews>
    <sheetView showGridLines="0" zoomScale="75" zoomScaleNormal="75" workbookViewId="0" topLeftCell="A1">
      <selection activeCell="C15" sqref="C15"/>
    </sheetView>
  </sheetViews>
  <sheetFormatPr defaultColWidth="11.421875" defaultRowHeight="12.75"/>
  <cols>
    <col min="1" max="1" width="14.421875" style="12" customWidth="1"/>
    <col min="2" max="2" width="6.57421875" style="12" customWidth="1"/>
    <col min="3" max="3" width="12.7109375" style="2" customWidth="1"/>
    <col min="4" max="4" width="15.140625" style="2" customWidth="1"/>
    <col min="5" max="5" width="18.7109375" style="2" customWidth="1"/>
    <col min="6" max="6" width="19.57421875" style="2" customWidth="1"/>
    <col min="7" max="7" width="12.28125" style="2" customWidth="1"/>
    <col min="8" max="8" width="11.421875" style="2" customWidth="1"/>
    <col min="9" max="9" width="34.28125" style="2" customWidth="1"/>
    <col min="10" max="16384" width="11.421875" style="2" customWidth="1"/>
  </cols>
  <sheetData>
    <row r="1" spans="1:7" ht="24.75" customHeight="1" thickBot="1">
      <c r="A1" s="559" t="s">
        <v>189</v>
      </c>
      <c r="B1" s="560"/>
      <c r="C1" s="560"/>
      <c r="D1" s="560"/>
      <c r="E1" s="560"/>
      <c r="F1" s="560"/>
      <c r="G1" s="560"/>
    </row>
    <row r="2" spans="1:7" ht="45.75" customHeight="1" thickBot="1">
      <c r="A2" s="573" t="s">
        <v>94</v>
      </c>
      <c r="B2" s="574"/>
      <c r="C2" s="575"/>
      <c r="D2" s="575"/>
      <c r="E2" s="575"/>
      <c r="F2" s="575"/>
      <c r="G2" s="576"/>
    </row>
    <row r="3" spans="1:7" ht="37.5" customHeight="1" thickBot="1">
      <c r="A3" s="542" t="s">
        <v>201</v>
      </c>
      <c r="B3" s="543"/>
      <c r="C3" s="543"/>
      <c r="D3" s="543"/>
      <c r="E3" s="290">
        <f>IF('page garde U51'!E3="","",'page garde U51'!E3)</f>
        <v>2009</v>
      </c>
      <c r="F3" s="531"/>
      <c r="G3" s="532"/>
    </row>
    <row r="4" spans="1:7" ht="42" customHeight="1" thickBot="1">
      <c r="A4" s="533" t="s">
        <v>82</v>
      </c>
      <c r="B4" s="534"/>
      <c r="C4" s="534"/>
      <c r="D4" s="534"/>
      <c r="E4" s="534"/>
      <c r="F4" s="534"/>
      <c r="G4" s="535"/>
    </row>
    <row r="5" spans="1:7" ht="42" customHeight="1" thickBot="1">
      <c r="A5" s="533" t="s">
        <v>190</v>
      </c>
      <c r="B5" s="534"/>
      <c r="C5" s="534"/>
      <c r="D5" s="534"/>
      <c r="E5" s="534"/>
      <c r="F5" s="534"/>
      <c r="G5" s="535"/>
    </row>
    <row r="6" spans="1:7" ht="39.75" customHeight="1" thickBot="1">
      <c r="A6" s="577" t="s">
        <v>95</v>
      </c>
      <c r="B6" s="578"/>
      <c r="C6" s="579"/>
      <c r="D6" s="579"/>
      <c r="E6" s="579"/>
      <c r="F6" s="579"/>
      <c r="G6" s="532"/>
    </row>
    <row r="7" spans="1:7" ht="27.75" customHeight="1" thickBot="1">
      <c r="A7" s="536" t="s">
        <v>142</v>
      </c>
      <c r="B7" s="531"/>
      <c r="C7" s="532"/>
      <c r="D7" s="536" t="s">
        <v>143</v>
      </c>
      <c r="E7" s="531"/>
      <c r="F7" s="531"/>
      <c r="G7" s="537"/>
    </row>
    <row r="8" spans="1:7" ht="16.5" customHeight="1" thickBot="1">
      <c r="A8" s="644" t="s">
        <v>0</v>
      </c>
      <c r="B8" s="645"/>
      <c r="C8" s="646"/>
      <c r="D8" s="647" t="s">
        <v>1</v>
      </c>
      <c r="E8" s="645"/>
      <c r="F8" s="645"/>
      <c r="G8" s="646"/>
    </row>
    <row r="9" spans="1:9" ht="46.5" customHeight="1" thickBot="1" thickTop="1">
      <c r="A9" s="638">
        <f>IF('page garde U51'!A9:C9="","",'page garde U51'!A9:C9)</f>
      </c>
      <c r="B9" s="639"/>
      <c r="C9" s="640"/>
      <c r="D9" s="624" t="str">
        <f>IF(ISBLANK('page garde U51'!D9:G11)," ",'page garde U51'!D9:G11)</f>
        <v> </v>
      </c>
      <c r="E9" s="625"/>
      <c r="F9" s="625"/>
      <c r="G9" s="626"/>
      <c r="I9" s="658" t="s">
        <v>172</v>
      </c>
    </row>
    <row r="10" spans="1:9" ht="37.5" customHeight="1" thickBot="1">
      <c r="A10" s="299" t="s">
        <v>2</v>
      </c>
      <c r="B10" s="633" t="str">
        <f>IF('page garde U51'!$B$10="","---",'page garde U51'!$B$10)</f>
        <v>---</v>
      </c>
      <c r="C10" s="634"/>
      <c r="D10" s="627"/>
      <c r="E10" s="628"/>
      <c r="F10" s="628"/>
      <c r="G10" s="629"/>
      <c r="I10" s="659"/>
    </row>
    <row r="11" spans="1:9" ht="54" customHeight="1" thickBot="1">
      <c r="A11" s="292" t="s">
        <v>63</v>
      </c>
      <c r="B11" s="633" t="str">
        <f>IF('page garde U51'!$B$11="","---",'page garde U51'!$B$11)</f>
        <v>---</v>
      </c>
      <c r="C11" s="634"/>
      <c r="D11" s="630"/>
      <c r="E11" s="631"/>
      <c r="F11" s="631"/>
      <c r="G11" s="632"/>
      <c r="I11" s="660"/>
    </row>
    <row r="12" spans="1:7" ht="16.5" thickBot="1">
      <c r="A12" s="10"/>
      <c r="B12" s="16"/>
      <c r="C12" s="5"/>
      <c r="D12" s="3"/>
      <c r="E12" s="3"/>
      <c r="F12" s="3"/>
      <c r="G12" s="4"/>
    </row>
    <row r="13" spans="1:7" ht="48.75" customHeight="1" thickBot="1">
      <c r="A13" s="567" t="s">
        <v>3</v>
      </c>
      <c r="B13" s="568"/>
      <c r="C13" s="569"/>
      <c r="D13" s="569"/>
      <c r="E13" s="569"/>
      <c r="F13" s="569"/>
      <c r="G13" s="570"/>
    </row>
    <row r="14" spans="1:9" ht="50.25" customHeight="1" thickBot="1">
      <c r="A14" s="15" t="s">
        <v>83</v>
      </c>
      <c r="B14" s="15" t="s">
        <v>186</v>
      </c>
      <c r="C14" s="7" t="s">
        <v>87</v>
      </c>
      <c r="D14" s="571" t="s">
        <v>88</v>
      </c>
      <c r="E14" s="572"/>
      <c r="F14" s="14" t="s">
        <v>89</v>
      </c>
      <c r="G14" s="7" t="s">
        <v>4</v>
      </c>
      <c r="H14" s="300" t="s">
        <v>203</v>
      </c>
      <c r="I14" s="622" t="s">
        <v>208</v>
      </c>
    </row>
    <row r="15" spans="1:9" ht="48.75" customHeight="1" thickBot="1">
      <c r="A15" s="119" t="s">
        <v>84</v>
      </c>
      <c r="B15" s="18">
        <v>1</v>
      </c>
      <c r="C15" s="294"/>
      <c r="D15" s="529"/>
      <c r="E15" s="530"/>
      <c r="F15" s="295"/>
      <c r="G15" s="511">
        <f>IF(H15="a","ABS",IF('grille U 53'!F74="","",ROUND(20*'grille U 53'!H71/'grille U 53'!I71,2)))</f>
      </c>
      <c r="H15" s="364"/>
      <c r="I15" s="623"/>
    </row>
    <row r="16" spans="1:9" ht="57" customHeight="1" thickBot="1">
      <c r="A16" s="120" t="s">
        <v>85</v>
      </c>
      <c r="B16" s="19">
        <v>1</v>
      </c>
      <c r="C16" s="296"/>
      <c r="D16" s="525"/>
      <c r="E16" s="526"/>
      <c r="F16" s="297"/>
      <c r="G16" s="512">
        <f>IF(H16="a","ABS",IF(OR('grille U 53'!H74="",'grille U 53'!H74=0),"",ROUND(20*'grille U 53'!F71/'grille U 53'!G71,2)))</f>
      </c>
      <c r="H16" s="364"/>
      <c r="I16" s="623"/>
    </row>
    <row r="17" spans="1:7" ht="21.75" customHeight="1" thickBot="1">
      <c r="A17" s="20" t="s">
        <v>96</v>
      </c>
      <c r="B17" s="17"/>
      <c r="C17" s="9"/>
      <c r="D17" s="9"/>
      <c r="E17" s="6"/>
      <c r="F17" s="8"/>
      <c r="G17" s="4"/>
    </row>
    <row r="18" spans="1:7" ht="21.75" customHeight="1" thickBot="1">
      <c r="A18" s="544"/>
      <c r="B18" s="545"/>
      <c r="C18" s="545"/>
      <c r="D18" s="545"/>
      <c r="E18" s="546"/>
      <c r="F18" s="536" t="s">
        <v>97</v>
      </c>
      <c r="G18" s="537"/>
    </row>
    <row r="19" spans="1:7" ht="21.75" customHeight="1">
      <c r="A19" s="547"/>
      <c r="B19" s="545"/>
      <c r="C19" s="545"/>
      <c r="D19" s="545"/>
      <c r="E19" s="546"/>
      <c r="F19" s="641" t="str">
        <f>IF(OR($G$15="",$G$16=""),"-",IF($G$15="ABS",$G$16,IF($G$16="ABS",$G15,ROUND(($B$15*$G$15+$B$16*$G$16)/($B$15+B16),2))))</f>
        <v>-</v>
      </c>
      <c r="G19" s="564" t="s">
        <v>91</v>
      </c>
    </row>
    <row r="20" spans="1:7" ht="21.75" customHeight="1">
      <c r="A20" s="547"/>
      <c r="B20" s="545"/>
      <c r="C20" s="545"/>
      <c r="D20" s="545"/>
      <c r="E20" s="546"/>
      <c r="F20" s="642"/>
      <c r="G20" s="565"/>
    </row>
    <row r="21" spans="1:7" ht="30.75" customHeight="1" thickBot="1">
      <c r="A21" s="548"/>
      <c r="B21" s="549"/>
      <c r="C21" s="549"/>
      <c r="D21" s="549"/>
      <c r="E21" s="550"/>
      <c r="F21" s="643"/>
      <c r="G21" s="566"/>
    </row>
    <row r="22" ht="8.25" customHeight="1"/>
    <row r="23" spans="1:2" ht="8.25" customHeight="1">
      <c r="A23" s="13"/>
      <c r="B23" s="13"/>
    </row>
    <row r="24" ht="45" customHeight="1"/>
    <row r="28" ht="30" customHeight="1"/>
    <row r="31" ht="30" customHeight="1"/>
    <row r="39" ht="30.75" customHeight="1"/>
    <row r="41" ht="20.25" customHeight="1"/>
    <row r="42" ht="6" customHeight="1"/>
    <row r="43" ht="10.5" customHeight="1"/>
    <row r="44" spans="1:2" ht="10.5" customHeight="1">
      <c r="A44" s="13"/>
      <c r="B44" s="13"/>
    </row>
    <row r="45" ht="10.5" customHeight="1"/>
    <row r="46" ht="24" customHeight="1"/>
    <row r="47" ht="13.5" customHeight="1"/>
    <row r="48" ht="13.5" customHeight="1"/>
    <row r="49" ht="13.5" customHeight="1"/>
    <row r="64" ht="16.5" customHeight="1"/>
    <row r="72" ht="10.5" customHeight="1"/>
    <row r="73" spans="1:2" ht="10.5" customHeight="1">
      <c r="A73" s="13"/>
      <c r="B73" s="13"/>
    </row>
    <row r="74" ht="10.5" customHeight="1"/>
    <row r="75" ht="24" customHeight="1"/>
    <row r="76" ht="30" customHeight="1"/>
    <row r="83" ht="22.5" customHeight="1"/>
    <row r="84" ht="22.5" customHeight="1"/>
    <row r="85" ht="22.5" customHeight="1"/>
    <row r="89" spans="1:7" ht="12.75">
      <c r="A89" s="11"/>
      <c r="B89" s="11"/>
      <c r="C89" s="1"/>
      <c r="D89" s="1"/>
      <c r="E89" s="1"/>
      <c r="F89" s="1"/>
      <c r="G89" s="1"/>
    </row>
    <row r="90" spans="1:2" ht="15.75">
      <c r="A90" s="13"/>
      <c r="B90" s="13"/>
    </row>
  </sheetData>
  <sheetProtection password="CC06" sheet="1" objects="1" scenarios="1" selectLockedCells="1"/>
  <mergeCells count="25">
    <mergeCell ref="I14:I16"/>
    <mergeCell ref="A1:G1"/>
    <mergeCell ref="A2:G2"/>
    <mergeCell ref="A4:G4"/>
    <mergeCell ref="A3:D3"/>
    <mergeCell ref="F3:G3"/>
    <mergeCell ref="A5:G5"/>
    <mergeCell ref="A6:G6"/>
    <mergeCell ref="A7:C7"/>
    <mergeCell ref="D7:G7"/>
    <mergeCell ref="I9:I11"/>
    <mergeCell ref="B10:C10"/>
    <mergeCell ref="B11:C11"/>
    <mergeCell ref="D9:G11"/>
    <mergeCell ref="A8:C8"/>
    <mergeCell ref="D8:G8"/>
    <mergeCell ref="A9:C9"/>
    <mergeCell ref="F19:F21"/>
    <mergeCell ref="F18:G18"/>
    <mergeCell ref="G19:G21"/>
    <mergeCell ref="A13:G13"/>
    <mergeCell ref="D14:E14"/>
    <mergeCell ref="D15:E15"/>
    <mergeCell ref="D16:E16"/>
    <mergeCell ref="A18:E21"/>
  </mergeCells>
  <printOptions/>
  <pageMargins left="0.35" right="0.26" top="0.6" bottom="0.8" header="0.4921259845" footer="0.57"/>
  <pageSetup horizontalDpi="300" verticalDpi="300" orientation="portrait" paperSize="9" r:id="rId2"/>
  <headerFooter alignWithMargins="0">
    <oddFooter>&amp;L&amp;F&amp;RVer 2.0 17/02/2008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K271"/>
  <sheetViews>
    <sheetView showGridLines="0" zoomScale="75" zoomScaleNormal="75" workbookViewId="0" topLeftCell="A46">
      <selection activeCell="F59" sqref="F59:I61"/>
    </sheetView>
  </sheetViews>
  <sheetFormatPr defaultColWidth="11.421875" defaultRowHeight="12.75"/>
  <cols>
    <col min="1" max="2" width="5.7109375" style="117" customWidth="1"/>
    <col min="3" max="3" width="18.140625" style="472" customWidth="1"/>
    <col min="4" max="4" width="8.00390625" style="117" customWidth="1"/>
    <col min="5" max="5" width="38.7109375" style="117" customWidth="1"/>
    <col min="6" max="6" width="5.7109375" style="473" customWidth="1"/>
    <col min="7" max="7" width="5.7109375" style="474" customWidth="1"/>
    <col min="8" max="8" width="5.7109375" style="473" customWidth="1"/>
    <col min="9" max="9" width="5.7109375" style="474" customWidth="1"/>
    <col min="10" max="10" width="11.421875" style="424" customWidth="1"/>
    <col min="11" max="11" width="36.00390625" style="424" customWidth="1"/>
    <col min="12" max="16384" width="11.421875" style="424" customWidth="1"/>
  </cols>
  <sheetData>
    <row r="1" spans="1:9" ht="24.75" customHeight="1" thickBot="1">
      <c r="A1" s="588" t="s">
        <v>179</v>
      </c>
      <c r="B1" s="589"/>
      <c r="C1" s="589"/>
      <c r="D1" s="589"/>
      <c r="E1" s="589"/>
      <c r="F1" s="594" t="s">
        <v>180</v>
      </c>
      <c r="G1" s="594"/>
      <c r="H1" s="594"/>
      <c r="I1" s="594"/>
    </row>
    <row r="2" spans="1:9" ht="12.75" customHeight="1">
      <c r="A2" s="595" t="s">
        <v>5</v>
      </c>
      <c r="B2" s="596"/>
      <c r="C2" s="601" t="s">
        <v>92</v>
      </c>
      <c r="D2" s="595" t="s">
        <v>64</v>
      </c>
      <c r="E2" s="596"/>
      <c r="F2" s="604" t="s">
        <v>77</v>
      </c>
      <c r="G2" s="596"/>
      <c r="H2" s="604" t="s">
        <v>78</v>
      </c>
      <c r="I2" s="596"/>
    </row>
    <row r="3" spans="1:9" ht="12.75">
      <c r="A3" s="597"/>
      <c r="B3" s="598"/>
      <c r="C3" s="602"/>
      <c r="D3" s="597"/>
      <c r="E3" s="598"/>
      <c r="F3" s="605" t="s">
        <v>79</v>
      </c>
      <c r="G3" s="605" t="s">
        <v>80</v>
      </c>
      <c r="H3" s="605" t="s">
        <v>79</v>
      </c>
      <c r="I3" s="605" t="s">
        <v>80</v>
      </c>
    </row>
    <row r="4" spans="1:9" ht="13.5" thickBot="1">
      <c r="A4" s="599"/>
      <c r="B4" s="600"/>
      <c r="C4" s="602"/>
      <c r="D4" s="597"/>
      <c r="E4" s="598"/>
      <c r="F4" s="606"/>
      <c r="G4" s="606"/>
      <c r="H4" s="606"/>
      <c r="I4" s="606"/>
    </row>
    <row r="5" spans="1:9" ht="13.5" thickBot="1">
      <c r="A5" s="425">
        <v>1</v>
      </c>
      <c r="B5" s="426">
        <v>2</v>
      </c>
      <c r="C5" s="603"/>
      <c r="D5" s="597"/>
      <c r="E5" s="598"/>
      <c r="F5" s="607"/>
      <c r="G5" s="607"/>
      <c r="H5" s="607"/>
      <c r="I5" s="607"/>
    </row>
    <row r="6" spans="1:9" ht="30">
      <c r="A6" s="303">
        <f aca="true" t="shared" si="0" ref="A6:A26">IF(ISBLANK(G6),"","X")</f>
      </c>
      <c r="B6" s="318">
        <f aca="true" t="shared" si="1" ref="B6:B26">IF(ISBLANK(I6),"","X")</f>
      </c>
      <c r="C6" s="584" t="s">
        <v>6</v>
      </c>
      <c r="D6" s="427" t="s">
        <v>7</v>
      </c>
      <c r="E6" s="26" t="s">
        <v>8</v>
      </c>
      <c r="F6" s="320"/>
      <c r="G6" s="321"/>
      <c r="H6" s="320"/>
      <c r="I6" s="321"/>
    </row>
    <row r="7" spans="1:9" ht="45">
      <c r="A7" s="306">
        <f t="shared" si="0"/>
      </c>
      <c r="B7" s="307">
        <f t="shared" si="1"/>
      </c>
      <c r="C7" s="585"/>
      <c r="D7" s="428" t="s">
        <v>9</v>
      </c>
      <c r="E7" s="28" t="s">
        <v>10</v>
      </c>
      <c r="F7" s="322"/>
      <c r="G7" s="323"/>
      <c r="H7" s="322"/>
      <c r="I7" s="323"/>
    </row>
    <row r="8" spans="1:9" ht="15.75">
      <c r="A8" s="306">
        <f t="shared" si="0"/>
      </c>
      <c r="B8" s="307">
        <f t="shared" si="1"/>
      </c>
      <c r="C8" s="585"/>
      <c r="D8" s="429" t="s">
        <v>11</v>
      </c>
      <c r="E8" s="30" t="s">
        <v>12</v>
      </c>
      <c r="F8" s="322"/>
      <c r="G8" s="323"/>
      <c r="H8" s="322"/>
      <c r="I8" s="323"/>
    </row>
    <row r="9" spans="1:9" ht="30.75" thickBot="1">
      <c r="A9" s="271">
        <f t="shared" si="0"/>
      </c>
      <c r="B9" s="308">
        <f t="shared" si="1"/>
      </c>
      <c r="C9" s="586"/>
      <c r="D9" s="430" t="s">
        <v>13</v>
      </c>
      <c r="E9" s="32" t="s">
        <v>14</v>
      </c>
      <c r="F9" s="412"/>
      <c r="G9" s="413"/>
      <c r="H9" s="412"/>
      <c r="I9" s="413"/>
    </row>
    <row r="10" spans="1:9" ht="30">
      <c r="A10" s="431">
        <f t="shared" si="0"/>
      </c>
      <c r="B10" s="432">
        <f t="shared" si="1"/>
      </c>
      <c r="C10" s="584" t="s">
        <v>15</v>
      </c>
      <c r="D10" s="433" t="s">
        <v>16</v>
      </c>
      <c r="E10" s="34" t="s">
        <v>17</v>
      </c>
      <c r="F10" s="414"/>
      <c r="G10" s="415"/>
      <c r="H10" s="414"/>
      <c r="I10" s="415"/>
    </row>
    <row r="11" spans="1:9" ht="15.75">
      <c r="A11" s="434">
        <f t="shared" si="0"/>
      </c>
      <c r="B11" s="435">
        <f t="shared" si="1"/>
      </c>
      <c r="C11" s="585"/>
      <c r="D11" s="436" t="s">
        <v>18</v>
      </c>
      <c r="E11" s="36" t="s">
        <v>19</v>
      </c>
      <c r="F11" s="416"/>
      <c r="G11" s="417"/>
      <c r="H11" s="416"/>
      <c r="I11" s="417"/>
    </row>
    <row r="12" spans="1:9" ht="18.75" customHeight="1" thickBot="1">
      <c r="A12" s="434">
        <f t="shared" si="0"/>
      </c>
      <c r="B12" s="435">
        <f t="shared" si="1"/>
      </c>
      <c r="C12" s="586"/>
      <c r="D12" s="430" t="s">
        <v>20</v>
      </c>
      <c r="E12" s="37" t="s">
        <v>21</v>
      </c>
      <c r="F12" s="412"/>
      <c r="G12" s="413"/>
      <c r="H12" s="412"/>
      <c r="I12" s="413"/>
    </row>
    <row r="13" spans="1:9" ht="45">
      <c r="A13" s="437">
        <f t="shared" si="0"/>
      </c>
      <c r="B13" s="438">
        <f t="shared" si="1"/>
      </c>
      <c r="C13" s="584" t="s">
        <v>22</v>
      </c>
      <c r="D13" s="439"/>
      <c r="E13" s="39" t="s">
        <v>151</v>
      </c>
      <c r="F13" s="414"/>
      <c r="G13" s="415"/>
      <c r="H13" s="414"/>
      <c r="I13" s="415"/>
    </row>
    <row r="14" spans="1:9" ht="27" customHeight="1">
      <c r="A14" s="440">
        <f t="shared" si="0"/>
      </c>
      <c r="B14" s="441">
        <f t="shared" si="1"/>
      </c>
      <c r="C14" s="585"/>
      <c r="D14" s="442"/>
      <c r="E14" s="41" t="s">
        <v>152</v>
      </c>
      <c r="F14" s="416"/>
      <c r="G14" s="417"/>
      <c r="H14" s="416"/>
      <c r="I14" s="417"/>
    </row>
    <row r="15" spans="1:11" ht="30" customHeight="1">
      <c r="A15" s="440">
        <f t="shared" si="0"/>
      </c>
      <c r="B15" s="441">
        <f t="shared" si="1"/>
      </c>
      <c r="C15" s="585"/>
      <c r="D15" s="442"/>
      <c r="E15" s="41" t="s">
        <v>153</v>
      </c>
      <c r="F15" s="416"/>
      <c r="G15" s="417"/>
      <c r="H15" s="416"/>
      <c r="I15" s="417"/>
      <c r="K15" s="661" t="s">
        <v>192</v>
      </c>
    </row>
    <row r="16" spans="1:11" ht="30.75" thickBot="1">
      <c r="A16" s="443">
        <f t="shared" si="0"/>
      </c>
      <c r="B16" s="444">
        <f t="shared" si="1"/>
      </c>
      <c r="C16" s="586"/>
      <c r="D16" s="445"/>
      <c r="E16" s="43" t="s">
        <v>154</v>
      </c>
      <c r="F16" s="412"/>
      <c r="G16" s="413"/>
      <c r="H16" s="412"/>
      <c r="I16" s="413"/>
      <c r="K16" s="662"/>
    </row>
    <row r="17" spans="1:11" ht="30">
      <c r="A17" s="446">
        <f t="shared" si="0"/>
      </c>
      <c r="B17" s="447">
        <f t="shared" si="1"/>
      </c>
      <c r="C17" s="584" t="s">
        <v>23</v>
      </c>
      <c r="D17" s="448" t="s">
        <v>24</v>
      </c>
      <c r="E17" s="45" t="s">
        <v>25</v>
      </c>
      <c r="F17" s="414"/>
      <c r="G17" s="415"/>
      <c r="H17" s="414"/>
      <c r="I17" s="415"/>
      <c r="K17" s="662"/>
    </row>
    <row r="18" spans="1:11" ht="30">
      <c r="A18" s="306">
        <f t="shared" si="0"/>
      </c>
      <c r="B18" s="307">
        <f t="shared" si="1"/>
      </c>
      <c r="C18" s="587"/>
      <c r="D18" s="433" t="s">
        <v>209</v>
      </c>
      <c r="E18" s="344" t="s">
        <v>27</v>
      </c>
      <c r="F18" s="342"/>
      <c r="G18" s="343"/>
      <c r="H18" s="342"/>
      <c r="I18" s="343"/>
      <c r="K18" s="662"/>
    </row>
    <row r="19" spans="1:11" ht="36" customHeight="1" thickBot="1">
      <c r="A19" s="440">
        <f t="shared" si="0"/>
      </c>
      <c r="B19" s="441">
        <f t="shared" si="1"/>
      </c>
      <c r="C19" s="585"/>
      <c r="D19" s="428" t="s">
        <v>210</v>
      </c>
      <c r="E19" s="28" t="s">
        <v>211</v>
      </c>
      <c r="F19" s="416"/>
      <c r="G19" s="417"/>
      <c r="H19" s="416"/>
      <c r="I19" s="417"/>
      <c r="K19" s="663"/>
    </row>
    <row r="20" spans="1:9" ht="30">
      <c r="A20" s="314">
        <f t="shared" si="0"/>
      </c>
      <c r="B20" s="449">
        <f t="shared" si="1"/>
      </c>
      <c r="C20" s="584" t="s">
        <v>28</v>
      </c>
      <c r="D20" s="448" t="s">
        <v>29</v>
      </c>
      <c r="E20" s="39" t="s">
        <v>155</v>
      </c>
      <c r="F20" s="414"/>
      <c r="G20" s="415"/>
      <c r="H20" s="414"/>
      <c r="I20" s="415"/>
    </row>
    <row r="21" spans="1:9" ht="45">
      <c r="A21" s="309">
        <f t="shared" si="0"/>
      </c>
      <c r="B21" s="450">
        <f t="shared" si="1"/>
      </c>
      <c r="C21" s="585"/>
      <c r="D21" s="433"/>
      <c r="E21" s="41" t="s">
        <v>156</v>
      </c>
      <c r="F21" s="322"/>
      <c r="G21" s="323"/>
      <c r="H21" s="322"/>
      <c r="I21" s="323"/>
    </row>
    <row r="22" spans="1:9" ht="60">
      <c r="A22" s="309">
        <f t="shared" si="0"/>
      </c>
      <c r="B22" s="450">
        <f t="shared" si="1"/>
      </c>
      <c r="C22" s="585"/>
      <c r="D22" s="433"/>
      <c r="E22" s="41" t="s">
        <v>157</v>
      </c>
      <c r="F22" s="322"/>
      <c r="G22" s="323"/>
      <c r="H22" s="322"/>
      <c r="I22" s="323"/>
    </row>
    <row r="23" spans="1:9" ht="30">
      <c r="A23" s="309">
        <f t="shared" si="0"/>
      </c>
      <c r="B23" s="450">
        <f t="shared" si="1"/>
      </c>
      <c r="C23" s="585"/>
      <c r="D23" s="433"/>
      <c r="E23" s="41" t="s">
        <v>158</v>
      </c>
      <c r="F23" s="322"/>
      <c r="G23" s="323"/>
      <c r="H23" s="322"/>
      <c r="I23" s="323"/>
    </row>
    <row r="24" spans="1:9" ht="30.75" thickBot="1">
      <c r="A24" s="316">
        <f t="shared" si="0"/>
      </c>
      <c r="B24" s="451">
        <f t="shared" si="1"/>
      </c>
      <c r="C24" s="585"/>
      <c r="D24" s="429"/>
      <c r="E24" s="46" t="s">
        <v>159</v>
      </c>
      <c r="F24" s="324"/>
      <c r="G24" s="325"/>
      <c r="H24" s="324"/>
      <c r="I24" s="325"/>
    </row>
    <row r="25" spans="1:9" ht="30">
      <c r="A25" s="316">
        <f t="shared" si="0"/>
      </c>
      <c r="B25" s="317">
        <f t="shared" si="1"/>
      </c>
      <c r="C25" s="585"/>
      <c r="D25" s="452" t="s">
        <v>30</v>
      </c>
      <c r="E25" s="48" t="s">
        <v>31</v>
      </c>
      <c r="F25" s="345"/>
      <c r="G25" s="346"/>
      <c r="H25" s="345"/>
      <c r="I25" s="346"/>
    </row>
    <row r="26" spans="1:9" ht="16.5" thickBot="1">
      <c r="A26" s="271">
        <f t="shared" si="0"/>
      </c>
      <c r="B26" s="308">
        <f t="shared" si="1"/>
      </c>
      <c r="C26" s="586"/>
      <c r="D26" s="453" t="s">
        <v>32</v>
      </c>
      <c r="E26" s="43" t="s">
        <v>33</v>
      </c>
      <c r="F26" s="324"/>
      <c r="G26" s="325"/>
      <c r="H26" s="324"/>
      <c r="I26" s="325"/>
    </row>
    <row r="27" spans="1:9" ht="24.75" customHeight="1" thickBot="1">
      <c r="A27" s="588" t="s">
        <v>179</v>
      </c>
      <c r="B27" s="589"/>
      <c r="C27" s="589"/>
      <c r="D27" s="589"/>
      <c r="E27" s="589"/>
      <c r="F27" s="594" t="s">
        <v>181</v>
      </c>
      <c r="G27" s="594"/>
      <c r="H27" s="594"/>
      <c r="I27" s="594"/>
    </row>
    <row r="28" spans="1:9" ht="12.75" customHeight="1">
      <c r="A28" s="595" t="s">
        <v>5</v>
      </c>
      <c r="B28" s="596"/>
      <c r="C28" s="601" t="s">
        <v>92</v>
      </c>
      <c r="D28" s="595" t="s">
        <v>64</v>
      </c>
      <c r="E28" s="596"/>
      <c r="F28" s="604" t="s">
        <v>77</v>
      </c>
      <c r="G28" s="596"/>
      <c r="H28" s="604" t="s">
        <v>78</v>
      </c>
      <c r="I28" s="596"/>
    </row>
    <row r="29" spans="1:9" ht="12.75">
      <c r="A29" s="597"/>
      <c r="B29" s="598"/>
      <c r="C29" s="602"/>
      <c r="D29" s="597"/>
      <c r="E29" s="598"/>
      <c r="F29" s="605" t="s">
        <v>79</v>
      </c>
      <c r="G29" s="605" t="s">
        <v>80</v>
      </c>
      <c r="H29" s="605" t="s">
        <v>79</v>
      </c>
      <c r="I29" s="605" t="s">
        <v>80</v>
      </c>
    </row>
    <row r="30" spans="1:9" ht="13.5" thickBot="1">
      <c r="A30" s="599"/>
      <c r="B30" s="600"/>
      <c r="C30" s="602"/>
      <c r="D30" s="597"/>
      <c r="E30" s="598"/>
      <c r="F30" s="606"/>
      <c r="G30" s="606"/>
      <c r="H30" s="606"/>
      <c r="I30" s="606"/>
    </row>
    <row r="31" spans="1:9" ht="13.5" thickBot="1">
      <c r="A31" s="425">
        <v>1</v>
      </c>
      <c r="B31" s="426">
        <v>2</v>
      </c>
      <c r="C31" s="603"/>
      <c r="D31" s="597"/>
      <c r="E31" s="598"/>
      <c r="F31" s="607"/>
      <c r="G31" s="607"/>
      <c r="H31" s="607"/>
      <c r="I31" s="607"/>
    </row>
    <row r="32" spans="1:9" ht="21" customHeight="1">
      <c r="A32" s="303">
        <f aca="true" t="shared" si="2" ref="A32:A53">IF(ISBLANK(G32),"","X")</f>
      </c>
      <c r="B32" s="318">
        <f aca="true" t="shared" si="3" ref="B32:B53">IF(ISBLANK(I32),"","X")</f>
      </c>
      <c r="C32" s="584" t="s">
        <v>118</v>
      </c>
      <c r="D32" s="427" t="s">
        <v>119</v>
      </c>
      <c r="E32" s="50" t="s">
        <v>120</v>
      </c>
      <c r="F32" s="320"/>
      <c r="G32" s="321"/>
      <c r="H32" s="320"/>
      <c r="I32" s="321"/>
    </row>
    <row r="33" spans="1:9" ht="16.5" customHeight="1">
      <c r="A33" s="306">
        <f t="shared" si="2"/>
      </c>
      <c r="B33" s="307">
        <f t="shared" si="3"/>
      </c>
      <c r="C33" s="585"/>
      <c r="D33" s="436" t="s">
        <v>121</v>
      </c>
      <c r="E33" s="28" t="s">
        <v>122</v>
      </c>
      <c r="F33" s="322"/>
      <c r="G33" s="323"/>
      <c r="H33" s="322"/>
      <c r="I33" s="323"/>
    </row>
    <row r="34" spans="1:9" ht="18.75" customHeight="1">
      <c r="A34" s="306">
        <f t="shared" si="2"/>
      </c>
      <c r="B34" s="307">
        <f t="shared" si="3"/>
      </c>
      <c r="C34" s="585"/>
      <c r="D34" s="454" t="s">
        <v>123</v>
      </c>
      <c r="E34" s="28" t="s">
        <v>124</v>
      </c>
      <c r="F34" s="322"/>
      <c r="G34" s="323"/>
      <c r="H34" s="322"/>
      <c r="I34" s="323"/>
    </row>
    <row r="35" spans="1:9" ht="30">
      <c r="A35" s="306">
        <f t="shared" si="2"/>
      </c>
      <c r="B35" s="307">
        <f t="shared" si="3"/>
      </c>
      <c r="C35" s="585"/>
      <c r="D35" s="454" t="s">
        <v>125</v>
      </c>
      <c r="E35" s="93" t="s">
        <v>144</v>
      </c>
      <c r="F35" s="406"/>
      <c r="G35" s="407"/>
      <c r="H35" s="406"/>
      <c r="I35" s="407"/>
    </row>
    <row r="36" spans="1:9" ht="24.75" customHeight="1">
      <c r="A36" s="306">
        <f t="shared" si="2"/>
      </c>
      <c r="B36" s="455">
        <f t="shared" si="3"/>
      </c>
      <c r="C36" s="585"/>
      <c r="D36" s="428" t="s">
        <v>126</v>
      </c>
      <c r="E36" s="28" t="s">
        <v>127</v>
      </c>
      <c r="F36" s="322"/>
      <c r="G36" s="323"/>
      <c r="H36" s="322"/>
      <c r="I36" s="323"/>
    </row>
    <row r="37" spans="1:9" ht="39.75" customHeight="1">
      <c r="A37" s="306">
        <f t="shared" si="2"/>
      </c>
      <c r="B37" s="455">
        <f t="shared" si="3"/>
      </c>
      <c r="C37" s="609"/>
      <c r="D37" s="456" t="s">
        <v>128</v>
      </c>
      <c r="E37" s="48" t="s">
        <v>129</v>
      </c>
      <c r="F37" s="322"/>
      <c r="G37" s="323"/>
      <c r="H37" s="322"/>
      <c r="I37" s="323"/>
    </row>
    <row r="38" spans="1:9" ht="15.75">
      <c r="A38" s="306">
        <f t="shared" si="2"/>
      </c>
      <c r="B38" s="455">
        <f t="shared" si="3"/>
      </c>
      <c r="C38" s="609"/>
      <c r="D38" s="456" t="s">
        <v>130</v>
      </c>
      <c r="E38" s="78" t="s">
        <v>131</v>
      </c>
      <c r="F38" s="322"/>
      <c r="G38" s="323"/>
      <c r="H38" s="322"/>
      <c r="I38" s="323"/>
    </row>
    <row r="39" spans="1:9" ht="31.5" customHeight="1">
      <c r="A39" s="306">
        <f t="shared" si="2"/>
      </c>
      <c r="B39" s="455">
        <f t="shared" si="3"/>
      </c>
      <c r="C39" s="609"/>
      <c r="D39" s="457" t="s">
        <v>132</v>
      </c>
      <c r="E39" s="46" t="s">
        <v>133</v>
      </c>
      <c r="F39" s="345"/>
      <c r="G39" s="346"/>
      <c r="H39" s="345"/>
      <c r="I39" s="346"/>
    </row>
    <row r="40" spans="1:9" ht="39.75" customHeight="1">
      <c r="A40" s="306">
        <f t="shared" si="2"/>
      </c>
      <c r="B40" s="455">
        <f t="shared" si="3"/>
      </c>
      <c r="C40" s="609"/>
      <c r="D40" s="458" t="s">
        <v>134</v>
      </c>
      <c r="E40" s="99" t="s">
        <v>135</v>
      </c>
      <c r="F40" s="322"/>
      <c r="G40" s="323"/>
      <c r="H40" s="322"/>
      <c r="I40" s="323"/>
    </row>
    <row r="41" spans="1:9" ht="33.75" customHeight="1">
      <c r="A41" s="306">
        <f t="shared" si="2"/>
      </c>
      <c r="B41" s="455">
        <f t="shared" si="3"/>
      </c>
      <c r="C41" s="609"/>
      <c r="D41" s="456" t="s">
        <v>136</v>
      </c>
      <c r="E41" s="459" t="s">
        <v>137</v>
      </c>
      <c r="F41" s="322"/>
      <c r="G41" s="323"/>
      <c r="H41" s="322"/>
      <c r="I41" s="323"/>
    </row>
    <row r="42" spans="1:9" ht="21" customHeight="1">
      <c r="A42" s="306">
        <f t="shared" si="2"/>
      </c>
      <c r="B42" s="455">
        <f t="shared" si="3"/>
      </c>
      <c r="C42" s="609"/>
      <c r="D42" s="457" t="s">
        <v>138</v>
      </c>
      <c r="E42" s="46" t="s">
        <v>139</v>
      </c>
      <c r="F42" s="322"/>
      <c r="G42" s="323"/>
      <c r="H42" s="322"/>
      <c r="I42" s="323"/>
    </row>
    <row r="43" spans="1:9" ht="30.75" thickBot="1">
      <c r="A43" s="304">
        <f t="shared" si="2"/>
      </c>
      <c r="B43" s="305">
        <f t="shared" si="3"/>
      </c>
      <c r="C43" s="610"/>
      <c r="D43" s="460" t="s">
        <v>140</v>
      </c>
      <c r="E43" s="100" t="s">
        <v>141</v>
      </c>
      <c r="F43" s="324"/>
      <c r="G43" s="325"/>
      <c r="H43" s="324"/>
      <c r="I43" s="325"/>
    </row>
    <row r="44" spans="1:9" ht="75">
      <c r="A44" s="303">
        <f t="shared" si="2"/>
      </c>
      <c r="B44" s="461">
        <f t="shared" si="3"/>
      </c>
      <c r="C44" s="667" t="s">
        <v>34</v>
      </c>
      <c r="D44" s="462" t="s">
        <v>35</v>
      </c>
      <c r="E44" s="50" t="s">
        <v>76</v>
      </c>
      <c r="F44" s="320"/>
      <c r="G44" s="321"/>
      <c r="H44" s="337"/>
      <c r="I44" s="321"/>
    </row>
    <row r="45" spans="1:9" ht="39" customHeight="1">
      <c r="A45" s="316">
        <f t="shared" si="2"/>
      </c>
      <c r="B45" s="319">
        <f t="shared" si="3"/>
      </c>
      <c r="C45" s="617"/>
      <c r="D45" s="456" t="s">
        <v>36</v>
      </c>
      <c r="E45" s="46" t="s">
        <v>37</v>
      </c>
      <c r="F45" s="345"/>
      <c r="G45" s="346"/>
      <c r="H45" s="345"/>
      <c r="I45" s="346"/>
    </row>
    <row r="46" spans="1:9" ht="39" customHeight="1">
      <c r="A46" s="316">
        <f t="shared" si="2"/>
      </c>
      <c r="B46" s="319">
        <f t="shared" si="3"/>
      </c>
      <c r="C46" s="617"/>
      <c r="D46" s="457" t="s">
        <v>212</v>
      </c>
      <c r="E46" s="46" t="s">
        <v>214</v>
      </c>
      <c r="F46" s="345"/>
      <c r="G46" s="346"/>
      <c r="H46" s="345"/>
      <c r="I46" s="346"/>
    </row>
    <row r="47" spans="1:9" ht="30.75" thickBot="1">
      <c r="A47" s="312">
        <f t="shared" si="2"/>
      </c>
      <c r="B47" s="313">
        <f t="shared" si="3"/>
      </c>
      <c r="C47" s="618"/>
      <c r="D47" s="463" t="s">
        <v>213</v>
      </c>
      <c r="E47" s="89" t="s">
        <v>215</v>
      </c>
      <c r="F47" s="324"/>
      <c r="G47" s="325"/>
      <c r="H47" s="324"/>
      <c r="I47" s="325"/>
    </row>
    <row r="48" spans="1:9" ht="16.5" thickBot="1">
      <c r="A48" s="314">
        <f t="shared" si="2"/>
      </c>
      <c r="B48" s="449">
        <f t="shared" si="3"/>
      </c>
      <c r="C48" s="667" t="s">
        <v>93</v>
      </c>
      <c r="D48" s="86" t="s">
        <v>38</v>
      </c>
      <c r="E48" s="46" t="s">
        <v>39</v>
      </c>
      <c r="F48" s="408"/>
      <c r="G48" s="409"/>
      <c r="H48" s="408"/>
      <c r="I48" s="409"/>
    </row>
    <row r="49" spans="1:9" ht="22.5" customHeight="1">
      <c r="A49" s="304">
        <f t="shared" si="2"/>
      </c>
      <c r="B49" s="464">
        <f t="shared" si="3"/>
      </c>
      <c r="C49" s="665"/>
      <c r="D49" s="98" t="s">
        <v>40</v>
      </c>
      <c r="E49" s="99" t="s">
        <v>41</v>
      </c>
      <c r="F49" s="320"/>
      <c r="G49" s="321"/>
      <c r="H49" s="320"/>
      <c r="I49" s="321"/>
    </row>
    <row r="50" spans="1:9" ht="34.5" customHeight="1">
      <c r="A50" s="304">
        <f t="shared" si="2"/>
      </c>
      <c r="B50" s="464">
        <f t="shared" si="3"/>
      </c>
      <c r="C50" s="665"/>
      <c r="D50" s="465"/>
      <c r="E50" s="41" t="s">
        <v>145</v>
      </c>
      <c r="F50" s="322"/>
      <c r="G50" s="323"/>
      <c r="H50" s="322"/>
      <c r="I50" s="323"/>
    </row>
    <row r="51" spans="1:9" ht="51" customHeight="1" thickBot="1">
      <c r="A51" s="304">
        <f t="shared" si="2"/>
      </c>
      <c r="B51" s="464">
        <f t="shared" si="3"/>
      </c>
      <c r="C51" s="668"/>
      <c r="D51" s="70"/>
      <c r="E51" s="41" t="s">
        <v>146</v>
      </c>
      <c r="F51" s="324"/>
      <c r="G51" s="325"/>
      <c r="H51" s="324"/>
      <c r="I51" s="325"/>
    </row>
    <row r="52" spans="1:9" ht="21" customHeight="1">
      <c r="A52" s="304">
        <f t="shared" si="2"/>
      </c>
      <c r="B52" s="464">
        <f t="shared" si="3"/>
      </c>
      <c r="C52" s="668"/>
      <c r="D52" s="98" t="s">
        <v>42</v>
      </c>
      <c r="E52" s="99" t="s">
        <v>43</v>
      </c>
      <c r="F52" s="408"/>
      <c r="G52" s="409"/>
      <c r="H52" s="408"/>
      <c r="I52" s="409"/>
    </row>
    <row r="53" spans="1:9" ht="34.5" customHeight="1" thickBot="1">
      <c r="A53" s="312">
        <f t="shared" si="2"/>
      </c>
      <c r="B53" s="313">
        <f t="shared" si="3"/>
      </c>
      <c r="C53" s="669"/>
      <c r="D53" s="460" t="s">
        <v>44</v>
      </c>
      <c r="E53" s="100" t="s">
        <v>45</v>
      </c>
      <c r="F53" s="324"/>
      <c r="G53" s="325"/>
      <c r="H53" s="324"/>
      <c r="I53" s="325"/>
    </row>
    <row r="54" spans="1:9" ht="24.75" customHeight="1" thickBot="1">
      <c r="A54" s="588" t="s">
        <v>179</v>
      </c>
      <c r="B54" s="589"/>
      <c r="C54" s="589"/>
      <c r="D54" s="589"/>
      <c r="E54" s="589"/>
      <c r="F54" s="594" t="s">
        <v>182</v>
      </c>
      <c r="G54" s="594"/>
      <c r="H54" s="594"/>
      <c r="I54" s="594"/>
    </row>
    <row r="55" spans="1:9" ht="12.75" customHeight="1">
      <c r="A55" s="595" t="s">
        <v>5</v>
      </c>
      <c r="B55" s="596"/>
      <c r="C55" s="601" t="s">
        <v>92</v>
      </c>
      <c r="D55" s="595" t="s">
        <v>64</v>
      </c>
      <c r="E55" s="596"/>
      <c r="F55" s="604" t="s">
        <v>77</v>
      </c>
      <c r="G55" s="596"/>
      <c r="H55" s="604" t="s">
        <v>78</v>
      </c>
      <c r="I55" s="596"/>
    </row>
    <row r="56" spans="1:9" ht="12.75">
      <c r="A56" s="597"/>
      <c r="B56" s="598"/>
      <c r="C56" s="602"/>
      <c r="D56" s="597"/>
      <c r="E56" s="598"/>
      <c r="F56" s="605" t="s">
        <v>79</v>
      </c>
      <c r="G56" s="605" t="s">
        <v>80</v>
      </c>
      <c r="H56" s="605" t="s">
        <v>79</v>
      </c>
      <c r="I56" s="605" t="s">
        <v>80</v>
      </c>
    </row>
    <row r="57" spans="1:9" ht="13.5" thickBot="1">
      <c r="A57" s="599"/>
      <c r="B57" s="600"/>
      <c r="C57" s="602"/>
      <c r="D57" s="597"/>
      <c r="E57" s="598"/>
      <c r="F57" s="606"/>
      <c r="G57" s="606"/>
      <c r="H57" s="606"/>
      <c r="I57" s="606"/>
    </row>
    <row r="58" spans="1:9" ht="13.5" thickBot="1">
      <c r="A58" s="425">
        <v>1</v>
      </c>
      <c r="B58" s="426">
        <v>2</v>
      </c>
      <c r="C58" s="603"/>
      <c r="D58" s="651"/>
      <c r="E58" s="652"/>
      <c r="F58" s="607"/>
      <c r="G58" s="607"/>
      <c r="H58" s="607"/>
      <c r="I58" s="607"/>
    </row>
    <row r="59" spans="1:9" ht="28.5" customHeight="1">
      <c r="A59" s="303">
        <f aca="true" t="shared" si="4" ref="A59:A68">IF(ISBLANK(G59),"","X")</f>
      </c>
      <c r="B59" s="311">
        <f aca="true" t="shared" si="5" ref="B59:B68">IF(ISBLANK(I59),"","X")</f>
      </c>
      <c r="C59" s="664" t="s">
        <v>46</v>
      </c>
      <c r="D59" s="70" t="s">
        <v>47</v>
      </c>
      <c r="E59" s="41" t="s">
        <v>147</v>
      </c>
      <c r="F59" s="320"/>
      <c r="G59" s="321"/>
      <c r="H59" s="320"/>
      <c r="I59" s="321"/>
    </row>
    <row r="60" spans="1:9" ht="30.75" customHeight="1" thickBot="1">
      <c r="A60" s="316">
        <f t="shared" si="4"/>
      </c>
      <c r="B60" s="319">
        <f t="shared" si="5"/>
      </c>
      <c r="C60" s="665"/>
      <c r="D60" s="463"/>
      <c r="E60" s="43" t="s">
        <v>148</v>
      </c>
      <c r="F60" s="410"/>
      <c r="G60" s="411"/>
      <c r="H60" s="410"/>
      <c r="I60" s="411"/>
    </row>
    <row r="61" spans="1:9" ht="54" customHeight="1">
      <c r="A61" s="316">
        <f t="shared" si="4"/>
      </c>
      <c r="B61" s="319">
        <f t="shared" si="5"/>
      </c>
      <c r="C61" s="665"/>
      <c r="D61" s="466" t="s">
        <v>48</v>
      </c>
      <c r="E61" s="104" t="s">
        <v>149</v>
      </c>
      <c r="F61" s="320"/>
      <c r="G61" s="321"/>
      <c r="H61" s="320"/>
      <c r="I61" s="321"/>
    </row>
    <row r="62" spans="1:9" ht="30.75" thickBot="1">
      <c r="A62" s="306">
        <f t="shared" si="4"/>
      </c>
      <c r="B62" s="307">
        <f t="shared" si="5"/>
      </c>
      <c r="C62" s="666"/>
      <c r="D62" s="456"/>
      <c r="E62" s="78" t="s">
        <v>150</v>
      </c>
      <c r="F62" s="322"/>
      <c r="G62" s="323"/>
      <c r="H62" s="322"/>
      <c r="I62" s="323"/>
    </row>
    <row r="63" spans="1:9" ht="45">
      <c r="A63" s="303">
        <f t="shared" si="4"/>
      </c>
      <c r="B63" s="311">
        <f t="shared" si="5"/>
      </c>
      <c r="C63" s="608" t="s">
        <v>49</v>
      </c>
      <c r="D63" s="466" t="s">
        <v>50</v>
      </c>
      <c r="E63" s="104" t="s">
        <v>51</v>
      </c>
      <c r="F63" s="320"/>
      <c r="G63" s="321"/>
      <c r="H63" s="320"/>
      <c r="I63" s="321"/>
    </row>
    <row r="64" spans="1:9" ht="45">
      <c r="A64" s="306">
        <f t="shared" si="4"/>
      </c>
      <c r="B64" s="307">
        <f t="shared" si="5"/>
      </c>
      <c r="C64" s="609"/>
      <c r="D64" s="456" t="s">
        <v>52</v>
      </c>
      <c r="E64" s="78" t="s">
        <v>53</v>
      </c>
      <c r="F64" s="322"/>
      <c r="G64" s="323"/>
      <c r="H64" s="322"/>
      <c r="I64" s="323"/>
    </row>
    <row r="65" spans="1:9" ht="35.25" customHeight="1">
      <c r="A65" s="306">
        <f t="shared" si="4"/>
      </c>
      <c r="B65" s="307">
        <f t="shared" si="5"/>
      </c>
      <c r="C65" s="609"/>
      <c r="D65" s="456" t="s">
        <v>54</v>
      </c>
      <c r="E65" s="48" t="s">
        <v>55</v>
      </c>
      <c r="F65" s="322"/>
      <c r="G65" s="323"/>
      <c r="H65" s="322"/>
      <c r="I65" s="323"/>
    </row>
    <row r="66" spans="1:9" ht="29.25" customHeight="1" thickBot="1">
      <c r="A66" s="312">
        <f t="shared" si="4"/>
      </c>
      <c r="B66" s="313">
        <f t="shared" si="5"/>
      </c>
      <c r="C66" s="610"/>
      <c r="D66" s="460" t="s">
        <v>56</v>
      </c>
      <c r="E66" s="89" t="s">
        <v>57</v>
      </c>
      <c r="F66" s="324"/>
      <c r="G66" s="325"/>
      <c r="H66" s="324"/>
      <c r="I66" s="325"/>
    </row>
    <row r="67" spans="1:9" ht="27" customHeight="1">
      <c r="A67" s="303">
        <f t="shared" si="4"/>
      </c>
      <c r="B67" s="311">
        <f t="shared" si="5"/>
      </c>
      <c r="C67" s="608" t="s">
        <v>58</v>
      </c>
      <c r="D67" s="466" t="s">
        <v>59</v>
      </c>
      <c r="E67" s="50" t="s">
        <v>60</v>
      </c>
      <c r="F67" s="320"/>
      <c r="G67" s="321"/>
      <c r="H67" s="337"/>
      <c r="I67" s="321"/>
    </row>
    <row r="68" spans="1:9" ht="30.75" customHeight="1" thickBot="1">
      <c r="A68" s="312">
        <f t="shared" si="4"/>
      </c>
      <c r="B68" s="313">
        <f t="shared" si="5"/>
      </c>
      <c r="C68" s="610"/>
      <c r="D68" s="460" t="s">
        <v>61</v>
      </c>
      <c r="E68" s="100" t="s">
        <v>62</v>
      </c>
      <c r="F68" s="324"/>
      <c r="G68" s="325"/>
      <c r="H68" s="338"/>
      <c r="I68" s="325"/>
    </row>
    <row r="69" spans="1:9" ht="27.75" customHeight="1" thickBot="1">
      <c r="A69" s="105"/>
      <c r="B69" s="105"/>
      <c r="C69" s="105"/>
      <c r="D69" s="105"/>
      <c r="E69" s="106"/>
      <c r="F69" s="619" t="s">
        <v>77</v>
      </c>
      <c r="G69" s="620"/>
      <c r="H69" s="621" t="s">
        <v>78</v>
      </c>
      <c r="I69" s="620"/>
    </row>
    <row r="70" spans="1:9" ht="19.5" customHeight="1" thickBot="1">
      <c r="A70" s="105"/>
      <c r="B70" s="105"/>
      <c r="C70" s="105"/>
      <c r="D70" s="105"/>
      <c r="E70" s="105"/>
      <c r="F70" s="467" t="s">
        <v>79</v>
      </c>
      <c r="G70" s="468" t="s">
        <v>80</v>
      </c>
      <c r="H70" s="467" t="s">
        <v>79</v>
      </c>
      <c r="I70" s="469" t="s">
        <v>80</v>
      </c>
    </row>
    <row r="71" spans="1:9" ht="33" customHeight="1" thickBot="1">
      <c r="A71" s="347"/>
      <c r="B71" s="105"/>
      <c r="C71" s="105"/>
      <c r="D71" s="105"/>
      <c r="E71" s="113" t="s">
        <v>81</v>
      </c>
      <c r="F71" s="271" t="str">
        <f>IF(SUM(F59:F68,F32:F53,F6:F26)=0," ",SUM(F59:F68,F32:F53,F6:F26))</f>
        <v> </v>
      </c>
      <c r="G71" s="288">
        <f>IF(SUM(G59:G68,G32:G53,G6:G26)=0,"",SUM(G59:G68,G32:G53,G6:G26))</f>
      </c>
      <c r="H71" s="289" t="str">
        <f>IF(SUM(H59:H68,H32:H53,H6:H26)=0," ",SUM(H59:H68,H32:H53,H6:H26))</f>
        <v> </v>
      </c>
      <c r="I71" s="288">
        <f>IF(SUM(I59:I68,I32:I53,I6:I26)=0,"",SUM(I59:I68,I32:I53,I6:I26))</f>
      </c>
    </row>
    <row r="72" spans="1:11" ht="12.75">
      <c r="A72" s="105"/>
      <c r="B72" s="105"/>
      <c r="C72" s="105"/>
      <c r="D72" s="105"/>
      <c r="E72" s="105"/>
      <c r="F72" s="105"/>
      <c r="G72" s="105"/>
      <c r="H72" s="105"/>
      <c r="I72" s="105"/>
      <c r="J72" s="470"/>
      <c r="K72" s="470"/>
    </row>
    <row r="73" spans="1:11" ht="13.5" thickBot="1">
      <c r="A73" s="105"/>
      <c r="B73" s="105"/>
      <c r="C73" s="105"/>
      <c r="D73" s="105"/>
      <c r="E73" s="105"/>
      <c r="F73" s="105"/>
      <c r="G73" s="105"/>
      <c r="H73" s="105"/>
      <c r="I73" s="105"/>
      <c r="J73" s="470"/>
      <c r="K73" s="470"/>
    </row>
    <row r="74" spans="1:11" ht="40.5" customHeight="1" thickBot="1">
      <c r="A74" s="105"/>
      <c r="B74" s="105"/>
      <c r="C74" s="105"/>
      <c r="D74" s="105"/>
      <c r="E74" s="471" t="s">
        <v>202</v>
      </c>
      <c r="F74" s="670">
        <f>IF(G71="","",ROUND(20*F71/G71,2))</f>
      </c>
      <c r="G74" s="671"/>
      <c r="H74" s="670">
        <f>IF(I71="","",ROUND(20*H71/I71,2))</f>
      </c>
      <c r="I74" s="671"/>
      <c r="J74" s="470"/>
      <c r="K74" s="470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470"/>
      <c r="K75" s="470"/>
    </row>
    <row r="76" spans="1:11" ht="12.75">
      <c r="A76" s="105"/>
      <c r="B76" s="105"/>
      <c r="C76" s="105"/>
      <c r="D76" s="105"/>
      <c r="E76" s="105"/>
      <c r="F76" s="105"/>
      <c r="G76" s="105"/>
      <c r="H76" s="105"/>
      <c r="I76" s="105"/>
      <c r="J76" s="470"/>
      <c r="K76" s="470"/>
    </row>
    <row r="77" spans="1:11" ht="12.75">
      <c r="A77" s="105"/>
      <c r="B77" s="105"/>
      <c r="C77" s="105"/>
      <c r="D77" s="105"/>
      <c r="E77" s="105"/>
      <c r="F77" s="105"/>
      <c r="G77" s="105"/>
      <c r="H77" s="105"/>
      <c r="I77" s="105"/>
      <c r="J77" s="470"/>
      <c r="K77" s="470"/>
    </row>
    <row r="78" spans="1:11" ht="12.75">
      <c r="A78" s="105"/>
      <c r="B78" s="105"/>
      <c r="C78" s="105"/>
      <c r="D78" s="105"/>
      <c r="E78" s="105"/>
      <c r="F78" s="105"/>
      <c r="G78" s="105"/>
      <c r="H78" s="105"/>
      <c r="I78" s="105"/>
      <c r="J78" s="470"/>
      <c r="K78" s="470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470"/>
      <c r="K79" s="470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470"/>
      <c r="K80" s="470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470"/>
      <c r="K81" s="470"/>
    </row>
    <row r="82" spans="1:11" ht="12.75">
      <c r="A82" s="105"/>
      <c r="B82" s="105"/>
      <c r="C82" s="105"/>
      <c r="D82" s="105"/>
      <c r="E82" s="105"/>
      <c r="F82" s="105"/>
      <c r="G82" s="105"/>
      <c r="H82" s="105"/>
      <c r="I82" s="105"/>
      <c r="J82" s="470"/>
      <c r="K82" s="470"/>
    </row>
    <row r="83" spans="1:11" ht="12.75">
      <c r="A83" s="105"/>
      <c r="B83" s="105"/>
      <c r="C83" s="105"/>
      <c r="D83" s="105"/>
      <c r="E83" s="105"/>
      <c r="F83" s="105"/>
      <c r="G83" s="105"/>
      <c r="H83" s="105"/>
      <c r="I83" s="105"/>
      <c r="J83" s="470"/>
      <c r="K83" s="470"/>
    </row>
    <row r="84" spans="1:11" ht="12.75">
      <c r="A84" s="105"/>
      <c r="B84" s="105"/>
      <c r="C84" s="105"/>
      <c r="D84" s="105"/>
      <c r="E84" s="105"/>
      <c r="F84" s="105"/>
      <c r="G84" s="105"/>
      <c r="H84" s="105"/>
      <c r="I84" s="105"/>
      <c r="J84" s="470"/>
      <c r="K84" s="470"/>
    </row>
    <row r="85" spans="1:11" ht="12.75">
      <c r="A85" s="105"/>
      <c r="B85" s="105"/>
      <c r="C85" s="105"/>
      <c r="D85" s="105"/>
      <c r="E85" s="105"/>
      <c r="F85" s="105"/>
      <c r="G85" s="105"/>
      <c r="H85" s="105"/>
      <c r="I85" s="105"/>
      <c r="J85" s="470"/>
      <c r="K85" s="470"/>
    </row>
    <row r="86" spans="1:11" ht="12.75">
      <c r="A86" s="105"/>
      <c r="B86" s="105"/>
      <c r="C86" s="105"/>
      <c r="D86" s="105"/>
      <c r="E86" s="105"/>
      <c r="F86" s="105"/>
      <c r="G86" s="105"/>
      <c r="H86" s="105"/>
      <c r="I86" s="105"/>
      <c r="J86" s="470"/>
      <c r="K86" s="470"/>
    </row>
    <row r="87" spans="1:11" ht="12.75">
      <c r="A87" s="105"/>
      <c r="B87" s="105"/>
      <c r="C87" s="105"/>
      <c r="D87" s="105"/>
      <c r="E87" s="105"/>
      <c r="F87" s="105"/>
      <c r="G87" s="105"/>
      <c r="H87" s="105"/>
      <c r="I87" s="105"/>
      <c r="J87" s="470"/>
      <c r="K87" s="470"/>
    </row>
    <row r="88" spans="1:11" ht="12.75">
      <c r="A88" s="105"/>
      <c r="B88" s="105"/>
      <c r="C88" s="105"/>
      <c r="D88" s="105"/>
      <c r="E88" s="105"/>
      <c r="F88" s="105"/>
      <c r="G88" s="105"/>
      <c r="H88" s="105"/>
      <c r="I88" s="105"/>
      <c r="J88" s="470"/>
      <c r="K88" s="470"/>
    </row>
    <row r="89" spans="1:11" ht="12.75">
      <c r="A89" s="105"/>
      <c r="B89" s="105"/>
      <c r="C89" s="105"/>
      <c r="D89" s="105"/>
      <c r="E89" s="105"/>
      <c r="F89" s="105"/>
      <c r="G89" s="105"/>
      <c r="H89" s="105"/>
      <c r="I89" s="105"/>
      <c r="J89" s="470"/>
      <c r="K89" s="470"/>
    </row>
    <row r="90" spans="1:11" ht="12.75">
      <c r="A90" s="105"/>
      <c r="B90" s="105"/>
      <c r="C90" s="105"/>
      <c r="D90" s="105"/>
      <c r="E90" s="105"/>
      <c r="F90" s="105"/>
      <c r="G90" s="105"/>
      <c r="H90" s="105"/>
      <c r="I90" s="105"/>
      <c r="J90" s="470"/>
      <c r="K90" s="470"/>
    </row>
    <row r="91" spans="1:11" ht="12.75">
      <c r="A91" s="105"/>
      <c r="B91" s="105"/>
      <c r="C91" s="105"/>
      <c r="D91" s="105"/>
      <c r="E91" s="105"/>
      <c r="F91" s="105"/>
      <c r="G91" s="105"/>
      <c r="H91" s="105"/>
      <c r="I91" s="105"/>
      <c r="J91" s="470"/>
      <c r="K91" s="470"/>
    </row>
    <row r="92" spans="1:11" ht="12.75">
      <c r="A92" s="105"/>
      <c r="B92" s="105"/>
      <c r="C92" s="105"/>
      <c r="D92" s="105"/>
      <c r="E92" s="105"/>
      <c r="F92" s="105"/>
      <c r="G92" s="105"/>
      <c r="H92" s="105"/>
      <c r="I92" s="105"/>
      <c r="J92" s="470"/>
      <c r="K92" s="470"/>
    </row>
    <row r="93" spans="1:11" ht="12.75">
      <c r="A93" s="105"/>
      <c r="B93" s="105"/>
      <c r="C93" s="105"/>
      <c r="D93" s="105"/>
      <c r="E93" s="105"/>
      <c r="F93" s="105"/>
      <c r="G93" s="105"/>
      <c r="H93" s="105"/>
      <c r="I93" s="105"/>
      <c r="J93" s="470"/>
      <c r="K93" s="470"/>
    </row>
    <row r="94" spans="1:11" ht="12.75">
      <c r="A94" s="105"/>
      <c r="B94" s="105"/>
      <c r="C94" s="105"/>
      <c r="D94" s="105"/>
      <c r="E94" s="105"/>
      <c r="F94" s="105"/>
      <c r="G94" s="105"/>
      <c r="H94" s="105"/>
      <c r="I94" s="105"/>
      <c r="J94" s="470"/>
      <c r="K94" s="470"/>
    </row>
    <row r="95" spans="1:11" ht="12.75">
      <c r="A95" s="105"/>
      <c r="B95" s="105"/>
      <c r="C95" s="105"/>
      <c r="D95" s="105"/>
      <c r="E95" s="105"/>
      <c r="F95" s="105"/>
      <c r="G95" s="105"/>
      <c r="H95" s="105"/>
      <c r="I95" s="105"/>
      <c r="J95" s="470"/>
      <c r="K95" s="470"/>
    </row>
    <row r="96" spans="1:11" ht="12.75">
      <c r="A96" s="105"/>
      <c r="B96" s="105"/>
      <c r="C96" s="105"/>
      <c r="D96" s="105"/>
      <c r="E96" s="105"/>
      <c r="F96" s="105"/>
      <c r="G96" s="105"/>
      <c r="H96" s="105"/>
      <c r="I96" s="105"/>
      <c r="J96" s="470"/>
      <c r="K96" s="470"/>
    </row>
    <row r="97" spans="1:11" ht="12.75">
      <c r="A97" s="105"/>
      <c r="B97" s="105"/>
      <c r="C97" s="105"/>
      <c r="D97" s="105"/>
      <c r="E97" s="105"/>
      <c r="F97" s="105"/>
      <c r="G97" s="105"/>
      <c r="H97" s="105"/>
      <c r="I97" s="105"/>
      <c r="J97" s="470"/>
      <c r="K97" s="470"/>
    </row>
    <row r="98" spans="1:11" ht="12.75">
      <c r="A98" s="105"/>
      <c r="B98" s="105"/>
      <c r="C98" s="105"/>
      <c r="D98" s="105"/>
      <c r="E98" s="105"/>
      <c r="F98" s="105"/>
      <c r="G98" s="105"/>
      <c r="H98" s="105"/>
      <c r="I98" s="105"/>
      <c r="J98" s="470"/>
      <c r="K98" s="470"/>
    </row>
    <row r="99" spans="1:11" ht="12.75">
      <c r="A99" s="105"/>
      <c r="B99" s="105"/>
      <c r="C99" s="105"/>
      <c r="D99" s="105"/>
      <c r="E99" s="105"/>
      <c r="F99" s="105"/>
      <c r="G99" s="105"/>
      <c r="H99" s="105"/>
      <c r="I99" s="105"/>
      <c r="J99" s="470"/>
      <c r="K99" s="470"/>
    </row>
    <row r="100" spans="1:11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470"/>
      <c r="K100" s="470"/>
    </row>
    <row r="101" spans="1:11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470"/>
      <c r="K101" s="470"/>
    </row>
    <row r="102" spans="1:11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470"/>
      <c r="K102" s="470"/>
    </row>
    <row r="103" spans="1:11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470"/>
      <c r="K103" s="470"/>
    </row>
    <row r="104" spans="1:11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470"/>
      <c r="K104" s="470"/>
    </row>
    <row r="105" spans="1:11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470"/>
      <c r="K105" s="470"/>
    </row>
    <row r="106" spans="1:11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470"/>
      <c r="K106" s="470"/>
    </row>
    <row r="107" spans="1:11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470"/>
      <c r="K107" s="470"/>
    </row>
    <row r="108" spans="1:11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470"/>
      <c r="K108" s="470"/>
    </row>
    <row r="109" spans="1:11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470"/>
      <c r="K109" s="470"/>
    </row>
    <row r="110" spans="1:11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470"/>
      <c r="K110" s="470"/>
    </row>
    <row r="111" spans="1:11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470"/>
      <c r="K111" s="470"/>
    </row>
    <row r="112" spans="1:11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470"/>
      <c r="K112" s="470"/>
    </row>
    <row r="113" spans="1:11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470"/>
      <c r="K113" s="470"/>
    </row>
    <row r="114" spans="1:11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470"/>
      <c r="K114" s="470"/>
    </row>
    <row r="115" spans="1:11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470"/>
      <c r="K115" s="470"/>
    </row>
    <row r="116" spans="1:11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470"/>
      <c r="K116" s="470"/>
    </row>
    <row r="117" spans="1:11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470"/>
      <c r="K117" s="470"/>
    </row>
    <row r="118" spans="1:11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470"/>
      <c r="K118" s="470"/>
    </row>
    <row r="119" spans="1:11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470"/>
      <c r="K119" s="470"/>
    </row>
    <row r="120" spans="1:11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470"/>
      <c r="K120" s="470"/>
    </row>
    <row r="121" spans="1:11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470"/>
      <c r="K121" s="470"/>
    </row>
    <row r="122" spans="1:11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470"/>
      <c r="K122" s="470"/>
    </row>
    <row r="123" spans="1:11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470"/>
      <c r="K123" s="470"/>
    </row>
    <row r="124" spans="1:11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470"/>
      <c r="K124" s="470"/>
    </row>
    <row r="125" spans="1:11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470"/>
      <c r="K125" s="470"/>
    </row>
    <row r="126" spans="1:11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470"/>
      <c r="K126" s="470"/>
    </row>
    <row r="127" spans="1:11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470"/>
      <c r="K127" s="470"/>
    </row>
    <row r="128" spans="1:11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470"/>
      <c r="K128" s="470"/>
    </row>
    <row r="129" spans="1:11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470"/>
      <c r="K129" s="470"/>
    </row>
    <row r="130" spans="1:11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470"/>
      <c r="K130" s="470"/>
    </row>
    <row r="131" spans="1:11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470"/>
      <c r="K131" s="470"/>
    </row>
    <row r="132" spans="1:11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470"/>
      <c r="K132" s="470"/>
    </row>
    <row r="133" spans="1:11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470"/>
      <c r="K133" s="470"/>
    </row>
    <row r="134" spans="1:11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470"/>
      <c r="K134" s="470"/>
    </row>
    <row r="135" spans="1:11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470"/>
      <c r="K135" s="470"/>
    </row>
    <row r="136" spans="1:11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470"/>
      <c r="K136" s="470"/>
    </row>
    <row r="137" spans="1:11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470"/>
      <c r="K137" s="470"/>
    </row>
    <row r="138" spans="1:11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470"/>
      <c r="K138" s="470"/>
    </row>
    <row r="139" spans="1:11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470"/>
      <c r="K139" s="470"/>
    </row>
    <row r="140" spans="1:11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470"/>
      <c r="K140" s="470"/>
    </row>
    <row r="141" spans="1:11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470"/>
      <c r="K141" s="470"/>
    </row>
    <row r="142" spans="1:11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470"/>
      <c r="K142" s="470"/>
    </row>
    <row r="143" spans="1:11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470"/>
      <c r="K143" s="470"/>
    </row>
    <row r="144" spans="1:11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470"/>
      <c r="K144" s="470"/>
    </row>
    <row r="145" spans="1:11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470"/>
      <c r="K145" s="470"/>
    </row>
    <row r="146" spans="1:11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470"/>
      <c r="K146" s="470"/>
    </row>
    <row r="147" spans="1:11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470"/>
      <c r="K147" s="470"/>
    </row>
    <row r="148" spans="1:11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470"/>
      <c r="K148" s="470"/>
    </row>
    <row r="149" spans="1:11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470"/>
      <c r="K149" s="470"/>
    </row>
    <row r="150" spans="1:11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470"/>
      <c r="K150" s="470"/>
    </row>
    <row r="151" spans="1:11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470"/>
      <c r="K151" s="470"/>
    </row>
    <row r="152" spans="1:11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470"/>
      <c r="K152" s="470"/>
    </row>
    <row r="153" spans="1:11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470"/>
      <c r="K153" s="470"/>
    </row>
    <row r="154" spans="1:11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470"/>
      <c r="K154" s="470"/>
    </row>
    <row r="155" spans="1:11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470"/>
      <c r="K155" s="470"/>
    </row>
    <row r="156" spans="1:11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470"/>
      <c r="K156" s="470"/>
    </row>
    <row r="157" spans="1:11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470"/>
      <c r="K157" s="470"/>
    </row>
    <row r="158" spans="1:11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470"/>
      <c r="K158" s="470"/>
    </row>
    <row r="159" spans="1:11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470"/>
      <c r="K159" s="470"/>
    </row>
    <row r="160" spans="1:11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470"/>
      <c r="K160" s="470"/>
    </row>
    <row r="161" spans="1:11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470"/>
      <c r="K161" s="470"/>
    </row>
    <row r="162" spans="1:11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470"/>
      <c r="K162" s="470"/>
    </row>
    <row r="163" spans="1:11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470"/>
      <c r="K163" s="470"/>
    </row>
    <row r="164" spans="1:11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470"/>
      <c r="K164" s="470"/>
    </row>
    <row r="165" spans="1:11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470"/>
      <c r="K165" s="470"/>
    </row>
    <row r="166" spans="1:11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470"/>
      <c r="K166" s="470"/>
    </row>
    <row r="167" spans="1:11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470"/>
      <c r="K167" s="470"/>
    </row>
    <row r="168" spans="1:11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470"/>
      <c r="K168" s="470"/>
    </row>
    <row r="169" spans="1:11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470"/>
      <c r="K169" s="470"/>
    </row>
    <row r="170" spans="1:11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470"/>
      <c r="K170" s="470"/>
    </row>
    <row r="171" spans="1:11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470"/>
      <c r="K171" s="470"/>
    </row>
    <row r="172" spans="1:11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470"/>
      <c r="K172" s="470"/>
    </row>
    <row r="173" spans="1:11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470"/>
      <c r="K173" s="470"/>
    </row>
    <row r="174" spans="1:11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470"/>
      <c r="K174" s="470"/>
    </row>
    <row r="175" spans="1:11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470"/>
      <c r="K175" s="470"/>
    </row>
    <row r="176" spans="1:11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470"/>
      <c r="K176" s="470"/>
    </row>
    <row r="177" spans="1:11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470"/>
      <c r="K177" s="470"/>
    </row>
    <row r="178" spans="1:11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470"/>
      <c r="K178" s="470"/>
    </row>
    <row r="179" spans="1:11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470"/>
      <c r="K179" s="470"/>
    </row>
    <row r="180" spans="1:11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470"/>
      <c r="K180" s="470"/>
    </row>
    <row r="181" spans="1:11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470"/>
      <c r="K181" s="470"/>
    </row>
    <row r="182" spans="1:11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470"/>
      <c r="K182" s="470"/>
    </row>
    <row r="183" spans="1:11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470"/>
      <c r="K183" s="470"/>
    </row>
    <row r="184" spans="1:11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470"/>
      <c r="K184" s="470"/>
    </row>
    <row r="185" spans="1:11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470"/>
      <c r="K185" s="470"/>
    </row>
    <row r="186" spans="1:11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470"/>
      <c r="K186" s="470"/>
    </row>
    <row r="187" spans="1:11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470"/>
      <c r="K187" s="470"/>
    </row>
    <row r="188" spans="1:11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470"/>
      <c r="K188" s="470"/>
    </row>
    <row r="189" spans="1:11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470"/>
      <c r="K189" s="470"/>
    </row>
    <row r="190" spans="1:11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470"/>
      <c r="K190" s="470"/>
    </row>
    <row r="191" spans="1:11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470"/>
      <c r="K191" s="470"/>
    </row>
    <row r="192" spans="1:11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470"/>
      <c r="K192" s="470"/>
    </row>
    <row r="193" spans="1:11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470"/>
      <c r="K193" s="470"/>
    </row>
    <row r="194" spans="1:11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470"/>
      <c r="K194" s="470"/>
    </row>
    <row r="195" spans="1:11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470"/>
      <c r="K195" s="470"/>
    </row>
    <row r="196" spans="1:11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470"/>
      <c r="K196" s="470"/>
    </row>
    <row r="197" spans="1:11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470"/>
      <c r="K197" s="470"/>
    </row>
    <row r="198" spans="1:11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470"/>
      <c r="K198" s="470"/>
    </row>
    <row r="199" spans="1:11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470"/>
      <c r="K199" s="470"/>
    </row>
    <row r="200" spans="1:11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470"/>
      <c r="K200" s="470"/>
    </row>
    <row r="201" spans="1:11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470"/>
      <c r="K201" s="470"/>
    </row>
    <row r="202" spans="1:11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470"/>
      <c r="K202" s="470"/>
    </row>
    <row r="203" spans="1:11" ht="12.75">
      <c r="A203" s="105"/>
      <c r="B203" s="105"/>
      <c r="C203" s="105"/>
      <c r="D203" s="105"/>
      <c r="E203" s="105"/>
      <c r="F203" s="105"/>
      <c r="G203" s="105"/>
      <c r="H203" s="105"/>
      <c r="I203" s="105"/>
      <c r="J203" s="470"/>
      <c r="K203" s="470"/>
    </row>
    <row r="204" spans="1:11" ht="12.75">
      <c r="A204" s="105"/>
      <c r="B204" s="105"/>
      <c r="C204" s="105"/>
      <c r="D204" s="105"/>
      <c r="E204" s="105"/>
      <c r="F204" s="105"/>
      <c r="G204" s="105"/>
      <c r="H204" s="105"/>
      <c r="I204" s="105"/>
      <c r="J204" s="470"/>
      <c r="K204" s="470"/>
    </row>
    <row r="205" spans="1:11" ht="12.75">
      <c r="A205" s="105"/>
      <c r="B205" s="105"/>
      <c r="C205" s="105"/>
      <c r="D205" s="105"/>
      <c r="E205" s="105"/>
      <c r="F205" s="105"/>
      <c r="G205" s="105"/>
      <c r="H205" s="105"/>
      <c r="I205" s="105"/>
      <c r="J205" s="470"/>
      <c r="K205" s="470"/>
    </row>
    <row r="206" spans="1:11" ht="12.75">
      <c r="A206" s="105"/>
      <c r="B206" s="105"/>
      <c r="C206" s="105"/>
      <c r="D206" s="105"/>
      <c r="E206" s="105"/>
      <c r="F206" s="105"/>
      <c r="G206" s="105"/>
      <c r="H206" s="105"/>
      <c r="I206" s="105"/>
      <c r="J206" s="470"/>
      <c r="K206" s="470"/>
    </row>
    <row r="207" spans="1:11" ht="12.75">
      <c r="A207" s="105"/>
      <c r="B207" s="105"/>
      <c r="C207" s="105"/>
      <c r="D207" s="105"/>
      <c r="E207" s="105"/>
      <c r="F207" s="105"/>
      <c r="G207" s="105"/>
      <c r="H207" s="105"/>
      <c r="I207" s="105"/>
      <c r="J207" s="470"/>
      <c r="K207" s="470"/>
    </row>
    <row r="208" spans="1:11" ht="12.75">
      <c r="A208" s="105"/>
      <c r="B208" s="105"/>
      <c r="C208" s="105"/>
      <c r="D208" s="105"/>
      <c r="E208" s="105"/>
      <c r="F208" s="105"/>
      <c r="G208" s="105"/>
      <c r="H208" s="105"/>
      <c r="I208" s="105"/>
      <c r="J208" s="470"/>
      <c r="K208" s="470"/>
    </row>
    <row r="209" spans="1:11" ht="12.75">
      <c r="A209" s="105"/>
      <c r="B209" s="105"/>
      <c r="C209" s="105"/>
      <c r="D209" s="105"/>
      <c r="E209" s="105"/>
      <c r="F209" s="105"/>
      <c r="G209" s="105"/>
      <c r="H209" s="105"/>
      <c r="I209" s="105"/>
      <c r="J209" s="470"/>
      <c r="K209" s="470"/>
    </row>
    <row r="210" spans="1:11" ht="12.75">
      <c r="A210" s="105"/>
      <c r="B210" s="105"/>
      <c r="C210" s="105"/>
      <c r="D210" s="105"/>
      <c r="E210" s="105"/>
      <c r="F210" s="105"/>
      <c r="G210" s="105"/>
      <c r="H210" s="105"/>
      <c r="I210" s="105"/>
      <c r="J210" s="470"/>
      <c r="K210" s="470"/>
    </row>
    <row r="211" spans="1:11" ht="12.75">
      <c r="A211" s="105"/>
      <c r="B211" s="105"/>
      <c r="C211" s="105"/>
      <c r="D211" s="105"/>
      <c r="E211" s="105"/>
      <c r="F211" s="105"/>
      <c r="G211" s="105"/>
      <c r="H211" s="105"/>
      <c r="I211" s="105"/>
      <c r="J211" s="470"/>
      <c r="K211" s="470"/>
    </row>
    <row r="212" spans="1:11" ht="12.75">
      <c r="A212" s="105"/>
      <c r="B212" s="105"/>
      <c r="C212" s="105"/>
      <c r="D212" s="105"/>
      <c r="E212" s="105"/>
      <c r="F212" s="105"/>
      <c r="G212" s="105"/>
      <c r="H212" s="105"/>
      <c r="I212" s="105"/>
      <c r="J212" s="470"/>
      <c r="K212" s="470"/>
    </row>
    <row r="213" spans="1:11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470"/>
      <c r="K213" s="470"/>
    </row>
    <row r="214" spans="1:11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470"/>
      <c r="K214" s="470"/>
    </row>
    <row r="215" spans="1:11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470"/>
      <c r="K215" s="470"/>
    </row>
    <row r="216" spans="1:11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470"/>
      <c r="K216" s="470"/>
    </row>
    <row r="217" spans="1:11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470"/>
      <c r="K217" s="470"/>
    </row>
    <row r="218" spans="1:11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470"/>
      <c r="K218" s="470"/>
    </row>
    <row r="219" spans="1:11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470"/>
      <c r="K219" s="470"/>
    </row>
    <row r="220" spans="1:11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470"/>
      <c r="K220" s="470"/>
    </row>
    <row r="221" spans="1:11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470"/>
      <c r="K221" s="470"/>
    </row>
    <row r="222" spans="1:11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470"/>
      <c r="K222" s="470"/>
    </row>
    <row r="223" spans="1:11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470"/>
      <c r="K223" s="470"/>
    </row>
    <row r="224" spans="1:11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470"/>
      <c r="K224" s="470"/>
    </row>
    <row r="225" spans="1:11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470"/>
      <c r="K225" s="470"/>
    </row>
    <row r="226" spans="1:11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470"/>
      <c r="K226" s="470"/>
    </row>
    <row r="227" spans="1:11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470"/>
      <c r="K227" s="470"/>
    </row>
    <row r="228" spans="1:11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470"/>
      <c r="K228" s="470"/>
    </row>
    <row r="229" spans="1:11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470"/>
      <c r="K229" s="470"/>
    </row>
    <row r="230" spans="1:11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470"/>
      <c r="K230" s="470"/>
    </row>
    <row r="231" spans="1:11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470"/>
      <c r="K231" s="470"/>
    </row>
    <row r="232" spans="1:11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470"/>
      <c r="K232" s="470"/>
    </row>
    <row r="233" spans="1:11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470"/>
      <c r="K233" s="470"/>
    </row>
    <row r="234" spans="1:11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470"/>
      <c r="K234" s="470"/>
    </row>
    <row r="235" spans="1:11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470"/>
      <c r="K235" s="470"/>
    </row>
    <row r="236" spans="1:11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470"/>
      <c r="K236" s="470"/>
    </row>
    <row r="237" spans="1:11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470"/>
      <c r="K237" s="470"/>
    </row>
    <row r="238" spans="1:11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470"/>
      <c r="K238" s="470"/>
    </row>
    <row r="239" spans="1:11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470"/>
      <c r="K239" s="470"/>
    </row>
    <row r="240" spans="1:11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470"/>
      <c r="K240" s="470"/>
    </row>
    <row r="241" spans="1:11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470"/>
      <c r="K241" s="470"/>
    </row>
    <row r="242" spans="1:11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470"/>
      <c r="K242" s="470"/>
    </row>
    <row r="243" spans="1:11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470"/>
      <c r="K243" s="470"/>
    </row>
    <row r="244" spans="1:11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470"/>
      <c r="K244" s="470"/>
    </row>
    <row r="245" spans="1:11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470"/>
      <c r="K245" s="470"/>
    </row>
    <row r="246" spans="1:11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470"/>
      <c r="K246" s="470"/>
    </row>
    <row r="247" spans="1:11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470"/>
      <c r="K247" s="470"/>
    </row>
    <row r="248" spans="1:11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470"/>
      <c r="K248" s="470"/>
    </row>
    <row r="249" spans="1:11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470"/>
      <c r="K249" s="470"/>
    </row>
    <row r="250" spans="1:11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470"/>
      <c r="K250" s="470"/>
    </row>
    <row r="251" spans="1:11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470"/>
      <c r="K251" s="470"/>
    </row>
    <row r="252" spans="1:11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470"/>
      <c r="K252" s="470"/>
    </row>
    <row r="253" spans="1:11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470"/>
      <c r="K253" s="470"/>
    </row>
    <row r="254" spans="1:11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470"/>
      <c r="K254" s="470"/>
    </row>
    <row r="255" spans="1:11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470"/>
      <c r="K255" s="470"/>
    </row>
    <row r="256" spans="1:11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470"/>
      <c r="K256" s="470"/>
    </row>
    <row r="257" spans="1:11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470"/>
      <c r="K257" s="470"/>
    </row>
    <row r="258" spans="1:11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470"/>
      <c r="K258" s="470"/>
    </row>
    <row r="259" spans="1:11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470"/>
      <c r="K259" s="470"/>
    </row>
    <row r="260" spans="1:11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470"/>
      <c r="K260" s="470"/>
    </row>
    <row r="261" spans="1:11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470"/>
      <c r="K261" s="470"/>
    </row>
    <row r="262" spans="1:11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470"/>
      <c r="K262" s="470"/>
    </row>
    <row r="263" spans="1:11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470"/>
      <c r="K263" s="470"/>
    </row>
    <row r="264" spans="1:11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470"/>
      <c r="K264" s="470"/>
    </row>
    <row r="265" spans="1:11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470"/>
      <c r="K265" s="470"/>
    </row>
    <row r="266" spans="1:11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470"/>
      <c r="K266" s="470"/>
    </row>
    <row r="267" spans="1:11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470"/>
      <c r="K267" s="470"/>
    </row>
    <row r="268" spans="1:11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470"/>
      <c r="K268" s="470"/>
    </row>
    <row r="269" spans="1:11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470"/>
      <c r="K269" s="470"/>
    </row>
    <row r="270" spans="1:11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470"/>
      <c r="K270" s="470"/>
    </row>
    <row r="271" spans="1:11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470"/>
      <c r="K271" s="470"/>
    </row>
  </sheetData>
  <sheetProtection sheet="1" objects="1" scenarios="1" selectLockedCells="1"/>
  <mergeCells count="49">
    <mergeCell ref="F74:G74"/>
    <mergeCell ref="H74:I74"/>
    <mergeCell ref="A54:E54"/>
    <mergeCell ref="F54:I54"/>
    <mergeCell ref="I56:I58"/>
    <mergeCell ref="F55:G55"/>
    <mergeCell ref="H55:I55"/>
    <mergeCell ref="F56:F58"/>
    <mergeCell ref="G56:G58"/>
    <mergeCell ref="H56:H58"/>
    <mergeCell ref="A1:E1"/>
    <mergeCell ref="F1:I1"/>
    <mergeCell ref="A27:E27"/>
    <mergeCell ref="F27:I27"/>
    <mergeCell ref="A2:B4"/>
    <mergeCell ref="C67:C68"/>
    <mergeCell ref="F69:G69"/>
    <mergeCell ref="H69:I69"/>
    <mergeCell ref="F29:F31"/>
    <mergeCell ref="G29:G31"/>
    <mergeCell ref="H29:H31"/>
    <mergeCell ref="I29:I31"/>
    <mergeCell ref="C48:C53"/>
    <mergeCell ref="C32:C43"/>
    <mergeCell ref="C44:C47"/>
    <mergeCell ref="A55:B57"/>
    <mergeCell ref="C55:C58"/>
    <mergeCell ref="D55:E58"/>
    <mergeCell ref="C63:C66"/>
    <mergeCell ref="F28:G28"/>
    <mergeCell ref="C2:C5"/>
    <mergeCell ref="D2:E5"/>
    <mergeCell ref="C59:C62"/>
    <mergeCell ref="C17:C19"/>
    <mergeCell ref="C20:C26"/>
    <mergeCell ref="C10:C12"/>
    <mergeCell ref="C13:C16"/>
    <mergeCell ref="C28:C31"/>
    <mergeCell ref="D28:E31"/>
    <mergeCell ref="A28:B30"/>
    <mergeCell ref="K15:K19"/>
    <mergeCell ref="F2:G2"/>
    <mergeCell ref="H2:I2"/>
    <mergeCell ref="F3:F5"/>
    <mergeCell ref="G3:G5"/>
    <mergeCell ref="H3:H5"/>
    <mergeCell ref="H28:I28"/>
    <mergeCell ref="I3:I5"/>
    <mergeCell ref="C6:C9"/>
  </mergeCells>
  <printOptions/>
  <pageMargins left="0.35" right="0.24" top="0.86" bottom="1" header="0.4" footer="0.4921259845"/>
  <pageSetup horizontalDpi="600" verticalDpi="600" orientation="portrait" paperSize="9" r:id="rId2"/>
  <headerFooter alignWithMargins="0">
    <oddHeader>&amp;L&amp;12BTS Analyses de Biologie Médicale</oddHeader>
    <oddFooter>&amp;L&amp;F&amp;RVer 2.0 17/02/2008</oddFooter>
  </headerFooter>
  <rowBreaks count="2" manualBreakCount="2">
    <brk id="26" max="255" man="1"/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C307"/>
  <sheetViews>
    <sheetView showGridLines="0" zoomScale="50" zoomScaleNormal="50" workbookViewId="0" topLeftCell="A1">
      <pane ySplit="4" topLeftCell="BM67" activePane="bottomLeft" state="frozen"/>
      <selection pane="topLeft" activeCell="A1" sqref="A1"/>
      <selection pane="bottomLeft" activeCell="AG77" sqref="AG77"/>
    </sheetView>
  </sheetViews>
  <sheetFormatPr defaultColWidth="11.421875" defaultRowHeight="12.75"/>
  <cols>
    <col min="1" max="6" width="5.7109375" style="117" customWidth="1"/>
    <col min="7" max="7" width="18.140625" style="105" customWidth="1"/>
    <col min="8" max="8" width="8.00390625" style="117" customWidth="1"/>
    <col min="9" max="9" width="38.7109375" style="117" customWidth="1"/>
    <col min="10" max="10" width="10.421875" style="105" customWidth="1"/>
    <col min="11" max="21" width="8.7109375" style="105" customWidth="1"/>
    <col min="22" max="22" width="2.7109375" style="22" customWidth="1"/>
    <col min="23" max="28" width="6.7109375" style="105" customWidth="1"/>
    <col min="29" max="29" width="9.140625" style="22" customWidth="1"/>
    <col min="30" max="16384" width="11.421875" style="22" customWidth="1"/>
  </cols>
  <sheetData>
    <row r="1" spans="1:28" ht="24.75" customHeight="1" thickBot="1">
      <c r="A1" s="760" t="s">
        <v>171</v>
      </c>
      <c r="B1" s="761"/>
      <c r="C1" s="762" t="s">
        <v>172</v>
      </c>
      <c r="D1" s="763"/>
      <c r="E1" s="790" t="s">
        <v>173</v>
      </c>
      <c r="F1" s="791"/>
      <c r="G1" s="21"/>
      <c r="H1" s="21"/>
      <c r="I1" s="21"/>
      <c r="J1" s="672" t="s">
        <v>171</v>
      </c>
      <c r="K1" s="764"/>
      <c r="L1" s="764"/>
      <c r="M1" s="765"/>
      <c r="N1" s="673" t="s">
        <v>172</v>
      </c>
      <c r="O1" s="778"/>
      <c r="P1" s="778"/>
      <c r="Q1" s="779"/>
      <c r="R1" s="687" t="s">
        <v>173</v>
      </c>
      <c r="S1" s="780"/>
      <c r="T1" s="780"/>
      <c r="U1" s="781"/>
      <c r="W1" s="672" t="s">
        <v>171</v>
      </c>
      <c r="X1" s="532"/>
      <c r="Y1" s="673" t="s">
        <v>172</v>
      </c>
      <c r="Z1" s="674"/>
      <c r="AA1" s="687" t="s">
        <v>173</v>
      </c>
      <c r="AB1" s="532"/>
    </row>
    <row r="2" spans="1:28" ht="12.75" customHeight="1" thickBot="1">
      <c r="A2" s="766" t="s">
        <v>5</v>
      </c>
      <c r="B2" s="767"/>
      <c r="C2" s="772" t="s">
        <v>5</v>
      </c>
      <c r="D2" s="773"/>
      <c r="E2" s="782" t="s">
        <v>5</v>
      </c>
      <c r="F2" s="783"/>
      <c r="G2" s="601" t="s">
        <v>92</v>
      </c>
      <c r="H2" s="788" t="s">
        <v>64</v>
      </c>
      <c r="I2" s="728"/>
      <c r="J2" s="128" t="s">
        <v>77</v>
      </c>
      <c r="K2" s="129"/>
      <c r="L2" s="130" t="s">
        <v>78</v>
      </c>
      <c r="M2" s="131"/>
      <c r="N2" s="135" t="s">
        <v>77</v>
      </c>
      <c r="O2" s="136"/>
      <c r="P2" s="137" t="s">
        <v>78</v>
      </c>
      <c r="Q2" s="138"/>
      <c r="R2" s="149" t="s">
        <v>77</v>
      </c>
      <c r="S2" s="150"/>
      <c r="T2" s="151" t="s">
        <v>78</v>
      </c>
      <c r="U2" s="152"/>
      <c r="W2" s="675" t="s">
        <v>77</v>
      </c>
      <c r="X2" s="678" t="s">
        <v>78</v>
      </c>
      <c r="Y2" s="681" t="s">
        <v>77</v>
      </c>
      <c r="Z2" s="684" t="s">
        <v>78</v>
      </c>
      <c r="AA2" s="688" t="s">
        <v>77</v>
      </c>
      <c r="AB2" s="691" t="s">
        <v>78</v>
      </c>
    </row>
    <row r="3" spans="1:28" ht="12.75">
      <c r="A3" s="768"/>
      <c r="B3" s="769"/>
      <c r="C3" s="774"/>
      <c r="D3" s="775"/>
      <c r="E3" s="784"/>
      <c r="F3" s="785"/>
      <c r="G3" s="602"/>
      <c r="H3" s="789"/>
      <c r="I3" s="789"/>
      <c r="J3" s="792" t="s">
        <v>79</v>
      </c>
      <c r="K3" s="795" t="s">
        <v>80</v>
      </c>
      <c r="L3" s="798" t="s">
        <v>79</v>
      </c>
      <c r="M3" s="798" t="s">
        <v>80</v>
      </c>
      <c r="N3" s="745" t="s">
        <v>79</v>
      </c>
      <c r="O3" s="748" t="s">
        <v>80</v>
      </c>
      <c r="P3" s="751" t="s">
        <v>79</v>
      </c>
      <c r="Q3" s="739" t="s">
        <v>80</v>
      </c>
      <c r="R3" s="742" t="s">
        <v>79</v>
      </c>
      <c r="S3" s="697" t="s">
        <v>80</v>
      </c>
      <c r="T3" s="700" t="s">
        <v>79</v>
      </c>
      <c r="U3" s="703" t="s">
        <v>80</v>
      </c>
      <c r="W3" s="676"/>
      <c r="X3" s="679"/>
      <c r="Y3" s="682"/>
      <c r="Z3" s="685"/>
      <c r="AA3" s="689"/>
      <c r="AB3" s="692"/>
    </row>
    <row r="4" spans="1:28" ht="13.5" thickBot="1">
      <c r="A4" s="770"/>
      <c r="B4" s="771"/>
      <c r="C4" s="776"/>
      <c r="D4" s="777"/>
      <c r="E4" s="786"/>
      <c r="F4" s="787"/>
      <c r="G4" s="602"/>
      <c r="H4" s="789"/>
      <c r="I4" s="789"/>
      <c r="J4" s="793"/>
      <c r="K4" s="796"/>
      <c r="L4" s="799"/>
      <c r="M4" s="799"/>
      <c r="N4" s="746"/>
      <c r="O4" s="749"/>
      <c r="P4" s="752"/>
      <c r="Q4" s="740"/>
      <c r="R4" s="743"/>
      <c r="S4" s="698"/>
      <c r="T4" s="701"/>
      <c r="U4" s="704"/>
      <c r="W4" s="676"/>
      <c r="X4" s="679"/>
      <c r="Y4" s="682"/>
      <c r="Z4" s="685"/>
      <c r="AA4" s="689"/>
      <c r="AB4" s="692"/>
    </row>
    <row r="5" spans="1:28" ht="13.5" thickBot="1">
      <c r="A5" s="122">
        <v>1</v>
      </c>
      <c r="B5" s="123">
        <v>2</v>
      </c>
      <c r="C5" s="133">
        <v>1</v>
      </c>
      <c r="D5" s="134">
        <v>2</v>
      </c>
      <c r="E5" s="154">
        <v>1</v>
      </c>
      <c r="F5" s="155">
        <v>2</v>
      </c>
      <c r="G5" s="603"/>
      <c r="H5" s="729"/>
      <c r="I5" s="729"/>
      <c r="J5" s="794"/>
      <c r="K5" s="797"/>
      <c r="L5" s="800"/>
      <c r="M5" s="800"/>
      <c r="N5" s="747"/>
      <c r="O5" s="750"/>
      <c r="P5" s="753"/>
      <c r="Q5" s="741"/>
      <c r="R5" s="744"/>
      <c r="S5" s="699"/>
      <c r="T5" s="702"/>
      <c r="U5" s="705"/>
      <c r="W5" s="677"/>
      <c r="X5" s="680"/>
      <c r="Y5" s="683"/>
      <c r="Z5" s="686"/>
      <c r="AA5" s="690"/>
      <c r="AB5" s="693"/>
    </row>
    <row r="6" spans="1:28" ht="30.75" thickBot="1">
      <c r="A6" s="156" t="str">
        <f>IF(' grille U51'!$B8="","-","X")</f>
        <v>-</v>
      </c>
      <c r="B6" s="157" t="str">
        <f>IF(' grille U51'!$B8="","-","X")</f>
        <v>-</v>
      </c>
      <c r="C6" s="158" t="str">
        <f>IF('grille U 52'!$A6="","-","X")</f>
        <v>-</v>
      </c>
      <c r="D6" s="159" t="str">
        <f>IF('grille U 52'!$B6="","-","X")</f>
        <v>-</v>
      </c>
      <c r="E6" s="160" t="str">
        <f>IF('grille U 53'!$A6="","-","X")</f>
        <v>-</v>
      </c>
      <c r="F6" s="143" t="str">
        <f>IF('grille U 53'!$B6="","-","X")</f>
        <v>-</v>
      </c>
      <c r="G6" s="584" t="s">
        <v>6</v>
      </c>
      <c r="H6" s="25" t="s">
        <v>7</v>
      </c>
      <c r="I6" s="26" t="s">
        <v>8</v>
      </c>
      <c r="J6" s="235" t="str">
        <f>IF(' grille U51'!$F8="","-",' grille U51'!$F8)</f>
        <v>-</v>
      </c>
      <c r="K6" s="235" t="str">
        <f>IF(' grille U51'!$G8="","-",' grille U51'!$G8)</f>
        <v>-</v>
      </c>
      <c r="L6" s="235" t="str">
        <f>IF(' grille U51'!$H8="","-",' grille U51'!$H8)</f>
        <v>-</v>
      </c>
      <c r="M6" s="235" t="str">
        <f>IF(' grille U51'!$I8="","-",' grille U51'!$I8)</f>
        <v>-</v>
      </c>
      <c r="N6" s="249" t="str">
        <f>IF('grille U 52'!$F6="","-",'grille U 52'!$F6)</f>
        <v>-</v>
      </c>
      <c r="O6" s="249" t="str">
        <f>IF('grille U 52'!$G6="","-",'grille U 52'!$G6)</f>
        <v>-</v>
      </c>
      <c r="P6" s="249" t="str">
        <f>IF('grille U 52'!$H6="","-",'grille U 52'!$H6)</f>
        <v>-</v>
      </c>
      <c r="Q6" s="249" t="str">
        <f>IF('grille U 52'!$I6="","-",'grille U 52'!$I6)</f>
        <v>-</v>
      </c>
      <c r="R6" s="250" t="str">
        <f>IF('grille U 53'!$F6="","-",'grille U 53'!$F6)</f>
        <v>-</v>
      </c>
      <c r="S6" s="250" t="str">
        <f>IF('grille U 53'!$G6="","-",'grille U 53'!$G6)</f>
        <v>-</v>
      </c>
      <c r="T6" s="250" t="str">
        <f>IF('grille U 53'!$H6="","-",'grille U 53'!$H6)</f>
        <v>-</v>
      </c>
      <c r="U6" s="250" t="str">
        <f>IF('grille U 53'!$I6="","-",'grille U 53'!$I6)</f>
        <v>-</v>
      </c>
      <c r="W6" s="274">
        <f>IF(J6&lt;=K6,1,0)</f>
        <v>1</v>
      </c>
      <c r="X6" s="274">
        <f>IF(L6&lt;=M6,1,0)</f>
        <v>1</v>
      </c>
      <c r="Y6" s="274">
        <f>IF(N6&lt;=O6,1,0)</f>
        <v>1</v>
      </c>
      <c r="Z6" s="274">
        <f>IF(P6&lt;=Q6,1,0)</f>
        <v>1</v>
      </c>
      <c r="AA6" s="274">
        <f>IF(R6&lt;=S6,1,0)</f>
        <v>1</v>
      </c>
      <c r="AB6" s="274">
        <f>IF(T6&lt;=U6,1,0)</f>
        <v>1</v>
      </c>
    </row>
    <row r="7" spans="1:28" ht="45.75" thickBot="1">
      <c r="A7" s="161" t="str">
        <f>IF(' grille U51'!$A9="","-","X")</f>
        <v>-</v>
      </c>
      <c r="B7" s="162" t="str">
        <f>IF(' grille U51'!$B9="","-","X")</f>
        <v>-</v>
      </c>
      <c r="C7" s="163" t="str">
        <f>IF('grille U 52'!$A7="","-","X")</f>
        <v>-</v>
      </c>
      <c r="D7" s="164" t="str">
        <f>IF('grille U 52'!$B7="","-","X")</f>
        <v>-</v>
      </c>
      <c r="E7" s="165" t="str">
        <f>IF('grille U 53'!$A7="","-","X")</f>
        <v>-</v>
      </c>
      <c r="F7" s="166" t="str">
        <f>IF('grille U 53'!$B7="","-","X")</f>
        <v>-</v>
      </c>
      <c r="G7" s="585"/>
      <c r="H7" s="27" t="s">
        <v>9</v>
      </c>
      <c r="I7" s="28" t="s">
        <v>10</v>
      </c>
      <c r="J7" s="235" t="str">
        <f>IF(' grille U51'!$F9="","-",' grille U51'!$F9)</f>
        <v>-</v>
      </c>
      <c r="K7" s="235" t="str">
        <f>IF(' grille U51'!$G9="","-",' grille U51'!$G9)</f>
        <v>-</v>
      </c>
      <c r="L7" s="235" t="str">
        <f>IF(' grille U51'!$H9="","-",' grille U51'!$H9)</f>
        <v>-</v>
      </c>
      <c r="M7" s="235" t="str">
        <f>IF(' grille U51'!$I9="","-",' grille U51'!$I9)</f>
        <v>-</v>
      </c>
      <c r="N7" s="249" t="str">
        <f>IF('grille U 52'!$F7="","-",'grille U 52'!$F7)</f>
        <v>-</v>
      </c>
      <c r="O7" s="249" t="str">
        <f>IF('grille U 52'!$G7="","-",'grille U 52'!$G7)</f>
        <v>-</v>
      </c>
      <c r="P7" s="249" t="str">
        <f>IF('grille U 52'!$H7="","-",'grille U 52'!$H7)</f>
        <v>-</v>
      </c>
      <c r="Q7" s="249" t="str">
        <f>IF('grille U 52'!$I7="","-",'grille U 52'!$I7)</f>
        <v>-</v>
      </c>
      <c r="R7" s="250" t="str">
        <f>IF('grille U 53'!$F7="","-",'grille U 53'!$F7)</f>
        <v>-</v>
      </c>
      <c r="S7" s="250" t="str">
        <f>IF('grille U 53'!$G7="","-",'grille U 53'!$G7)</f>
        <v>-</v>
      </c>
      <c r="T7" s="250" t="str">
        <f>IF('grille U 53'!$H7="","-",'grille U 53'!$H7)</f>
        <v>-</v>
      </c>
      <c r="U7" s="250" t="str">
        <f>IF('grille U 53'!$I7="","-",'grille U 53'!$I7)</f>
        <v>-</v>
      </c>
      <c r="W7" s="274">
        <f aca="true" t="shared" si="0" ref="W7:W31">IF(J7&lt;=K7,1,0)</f>
        <v>1</v>
      </c>
      <c r="X7" s="274">
        <f aca="true" t="shared" si="1" ref="X7:X31">IF(L7&lt;=M7,1,0)</f>
        <v>1</v>
      </c>
      <c r="Y7" s="274">
        <f aca="true" t="shared" si="2" ref="Y7:Y26">IF(N7&lt;=O7,1,0)</f>
        <v>1</v>
      </c>
      <c r="Z7" s="274">
        <f aca="true" t="shared" si="3" ref="Z7:Z26">IF(P7&lt;=Q7,1,0)</f>
        <v>1</v>
      </c>
      <c r="AA7" s="274">
        <f aca="true" t="shared" si="4" ref="AA7:AA26">IF(R7&lt;=S7,1,0)</f>
        <v>1</v>
      </c>
      <c r="AB7" s="274">
        <f aca="true" t="shared" si="5" ref="AB7:AB26">IF(T7&lt;=U7,1,0)</f>
        <v>1</v>
      </c>
    </row>
    <row r="8" spans="1:28" ht="16.5" thickBot="1">
      <c r="A8" s="167" t="str">
        <f>IF(' grille U51'!$A10="","-","X")</f>
        <v>-</v>
      </c>
      <c r="B8" s="126" t="str">
        <f>IF(' grille U51'!$B10="","-","X")</f>
        <v>-</v>
      </c>
      <c r="C8" s="168" t="str">
        <f>IF('grille U 52'!$A8="","-","X")</f>
        <v>-</v>
      </c>
      <c r="D8" s="140" t="str">
        <f>IF('grille U 52'!$B8="","-","X")</f>
        <v>-</v>
      </c>
      <c r="E8" s="169" t="str">
        <f>IF('grille U 53'!$A8="","-","X")</f>
        <v>-</v>
      </c>
      <c r="F8" s="144" t="str">
        <f>IF('grille U 53'!$B8="","-","X")</f>
        <v>-</v>
      </c>
      <c r="G8" s="585"/>
      <c r="H8" s="29" t="s">
        <v>11</v>
      </c>
      <c r="I8" s="30" t="s">
        <v>12</v>
      </c>
      <c r="J8" s="235" t="str">
        <f>IF(' grille U51'!$F10="","-",' grille U51'!$F10)</f>
        <v>-</v>
      </c>
      <c r="K8" s="235" t="str">
        <f>IF(' grille U51'!$G10="","-",' grille U51'!$G10)</f>
        <v>-</v>
      </c>
      <c r="L8" s="235" t="str">
        <f>IF(' grille U51'!$H10="","-",' grille U51'!$H10)</f>
        <v>-</v>
      </c>
      <c r="M8" s="235" t="str">
        <f>IF(' grille U51'!$I10="","-",' grille U51'!$I10)</f>
        <v>-</v>
      </c>
      <c r="N8" s="249" t="str">
        <f>IF('grille U 52'!$F8="","-",'grille U 52'!$F8)</f>
        <v>-</v>
      </c>
      <c r="O8" s="249" t="str">
        <f>IF('grille U 52'!$G8="","-",'grille U 52'!$G8)</f>
        <v>-</v>
      </c>
      <c r="P8" s="249" t="str">
        <f>IF('grille U 52'!$H8="","-",'grille U 52'!$H8)</f>
        <v>-</v>
      </c>
      <c r="Q8" s="249" t="str">
        <f>IF('grille U 52'!$I8="","-",'grille U 52'!$I8)</f>
        <v>-</v>
      </c>
      <c r="R8" s="250" t="str">
        <f>IF('grille U 53'!$F8="","-",'grille U 53'!$F8)</f>
        <v>-</v>
      </c>
      <c r="S8" s="250" t="str">
        <f>IF('grille U 53'!$G8="","-",'grille U 53'!$G8)</f>
        <v>-</v>
      </c>
      <c r="T8" s="250" t="str">
        <f>IF('grille U 53'!$H8="","-",'grille U 53'!$H8)</f>
        <v>-</v>
      </c>
      <c r="U8" s="250" t="str">
        <f>IF('grille U 53'!$I8="","-",'grille U 53'!$I8)</f>
        <v>-</v>
      </c>
      <c r="W8" s="274">
        <f t="shared" si="0"/>
        <v>1</v>
      </c>
      <c r="X8" s="274">
        <f t="shared" si="1"/>
        <v>1</v>
      </c>
      <c r="Y8" s="274">
        <f t="shared" si="2"/>
        <v>1</v>
      </c>
      <c r="Z8" s="274">
        <f t="shared" si="3"/>
        <v>1</v>
      </c>
      <c r="AA8" s="274">
        <f t="shared" si="4"/>
        <v>1</v>
      </c>
      <c r="AB8" s="274">
        <f t="shared" si="5"/>
        <v>1</v>
      </c>
    </row>
    <row r="9" spans="1:28" ht="30.75" thickBot="1">
      <c r="A9" s="170" t="str">
        <f>IF(' grille U51'!$A11="","-","X")</f>
        <v>-</v>
      </c>
      <c r="B9" s="121" t="str">
        <f>IF(' grille U51'!$B11="","-","X")</f>
        <v>-</v>
      </c>
      <c r="C9" s="171" t="str">
        <f>IF('grille U 52'!$A9="","-","X")</f>
        <v>-</v>
      </c>
      <c r="D9" s="132" t="str">
        <f>IF('grille U 52'!$B9="","-","X")</f>
        <v>-</v>
      </c>
      <c r="E9" s="172" t="str">
        <f>IF('grille U 53'!$A9="","-","X")</f>
        <v>-</v>
      </c>
      <c r="F9" s="153" t="str">
        <f>IF('grille U 53'!$B9="","-","X")</f>
        <v>-</v>
      </c>
      <c r="G9" s="586"/>
      <c r="H9" s="31" t="s">
        <v>13</v>
      </c>
      <c r="I9" s="32" t="s">
        <v>14</v>
      </c>
      <c r="J9" s="235" t="str">
        <f>IF(' grille U51'!$F11="","-",' grille U51'!$F11)</f>
        <v>-</v>
      </c>
      <c r="K9" s="235" t="str">
        <f>IF(' grille U51'!$G11="","-",' grille U51'!$G11)</f>
        <v>-</v>
      </c>
      <c r="L9" s="235" t="str">
        <f>IF(' grille U51'!$H11="","-",' grille U51'!$H11)</f>
        <v>-</v>
      </c>
      <c r="M9" s="235" t="str">
        <f>IF(' grille U51'!$I11="","-",' grille U51'!$I11)</f>
        <v>-</v>
      </c>
      <c r="N9" s="249" t="str">
        <f>IF('grille U 52'!$F9="","-",'grille U 52'!$F9)</f>
        <v>-</v>
      </c>
      <c r="O9" s="249" t="str">
        <f>IF('grille U 52'!$G9="","-",'grille U 52'!$G9)</f>
        <v>-</v>
      </c>
      <c r="P9" s="249" t="str">
        <f>IF('grille U 52'!$H9="","-",'grille U 52'!$H9)</f>
        <v>-</v>
      </c>
      <c r="Q9" s="249" t="str">
        <f>IF('grille U 52'!$I9="","-",'grille U 52'!$I9)</f>
        <v>-</v>
      </c>
      <c r="R9" s="250" t="str">
        <f>IF('grille U 53'!$F9="","-",'grille U 53'!$F9)</f>
        <v>-</v>
      </c>
      <c r="S9" s="250" t="str">
        <f>IF('grille U 53'!$G9="","-",'grille U 53'!$G9)</f>
        <v>-</v>
      </c>
      <c r="T9" s="250" t="str">
        <f>IF('grille U 53'!$H9="","-",'grille U 53'!$H9)</f>
        <v>-</v>
      </c>
      <c r="U9" s="250" t="str">
        <f>IF('grille U 53'!$I9="","-",'grille U 53'!$I9)</f>
        <v>-</v>
      </c>
      <c r="W9" s="274">
        <f t="shared" si="0"/>
        <v>1</v>
      </c>
      <c r="X9" s="274">
        <f t="shared" si="1"/>
        <v>1</v>
      </c>
      <c r="Y9" s="274">
        <f t="shared" si="2"/>
        <v>1</v>
      </c>
      <c r="Z9" s="274">
        <f t="shared" si="3"/>
        <v>1</v>
      </c>
      <c r="AA9" s="274">
        <f t="shared" si="4"/>
        <v>1</v>
      </c>
      <c r="AB9" s="274">
        <f t="shared" si="5"/>
        <v>1</v>
      </c>
    </row>
    <row r="10" spans="1:28" ht="16.5" thickBot="1">
      <c r="A10" s="173" t="str">
        <f>IF(' grille U51'!$A12="","-","X")</f>
        <v>-</v>
      </c>
      <c r="B10" s="174" t="str">
        <f>IF(' grille U51'!$B12="","-","X")</f>
        <v>-</v>
      </c>
      <c r="C10" s="175" t="str">
        <f>IF('grille U 52'!$A10="","-","X")</f>
        <v>-</v>
      </c>
      <c r="D10" s="176" t="str">
        <f>IF('grille U 52'!$B10="","-","X")</f>
        <v>-</v>
      </c>
      <c r="E10" s="177" t="str">
        <f>IF('grille U 53'!$A10="","-","X")</f>
        <v>-</v>
      </c>
      <c r="F10" s="178" t="str">
        <f>IF('grille U 53'!$B10="","-","X")</f>
        <v>-</v>
      </c>
      <c r="G10" s="584" t="s">
        <v>15</v>
      </c>
      <c r="H10" s="33" t="s">
        <v>16</v>
      </c>
      <c r="I10" s="34" t="s">
        <v>17</v>
      </c>
      <c r="J10" s="235" t="str">
        <f>IF(' grille U51'!$F12="","-",' grille U51'!$F12)</f>
        <v>-</v>
      </c>
      <c r="K10" s="235" t="str">
        <f>IF(' grille U51'!$G12="","-",' grille U51'!$G12)</f>
        <v>-</v>
      </c>
      <c r="L10" s="235" t="str">
        <f>IF(' grille U51'!$H12="","-",' grille U51'!$H12)</f>
        <v>-</v>
      </c>
      <c r="M10" s="235" t="str">
        <f>IF(' grille U51'!$I12="","-",' grille U51'!$I12)</f>
        <v>-</v>
      </c>
      <c r="N10" s="249" t="str">
        <f>IF('grille U 52'!$F10="","-",'grille U 52'!$F10)</f>
        <v>-</v>
      </c>
      <c r="O10" s="249" t="str">
        <f>IF('grille U 52'!$G10="","-",'grille U 52'!$G10)</f>
        <v>-</v>
      </c>
      <c r="P10" s="249" t="str">
        <f>IF('grille U 52'!$H10="","-",'grille U 52'!$H10)</f>
        <v>-</v>
      </c>
      <c r="Q10" s="249" t="str">
        <f>IF('grille U 52'!$I10="","-",'grille U 52'!$I10)</f>
        <v>-</v>
      </c>
      <c r="R10" s="250" t="str">
        <f>IF('grille U 53'!$F10="","-",'grille U 53'!$F10)</f>
        <v>-</v>
      </c>
      <c r="S10" s="250" t="str">
        <f>IF('grille U 53'!$G10="","-",'grille U 53'!$G10)</f>
        <v>-</v>
      </c>
      <c r="T10" s="250" t="str">
        <f>IF('grille U 53'!$H10="","-",'grille U 53'!$H10)</f>
        <v>-</v>
      </c>
      <c r="U10" s="250" t="str">
        <f>IF('grille U 53'!$I10="","-",'grille U 53'!$I10)</f>
        <v>-</v>
      </c>
      <c r="W10" s="274">
        <f t="shared" si="0"/>
        <v>1</v>
      </c>
      <c r="X10" s="274">
        <f t="shared" si="1"/>
        <v>1</v>
      </c>
      <c r="Y10" s="274">
        <f t="shared" si="2"/>
        <v>1</v>
      </c>
      <c r="Z10" s="274">
        <f t="shared" si="3"/>
        <v>1</v>
      </c>
      <c r="AA10" s="274">
        <f t="shared" si="4"/>
        <v>1</v>
      </c>
      <c r="AB10" s="274">
        <f t="shared" si="5"/>
        <v>1</v>
      </c>
    </row>
    <row r="11" spans="1:28" ht="16.5" thickBot="1">
      <c r="A11" s="161" t="str">
        <f>IF(' grille U51'!$A13="","-","X")</f>
        <v>-</v>
      </c>
      <c r="B11" s="162" t="str">
        <f>IF(' grille U51'!$B13="","-","X")</f>
        <v>-</v>
      </c>
      <c r="C11" s="163" t="str">
        <f>IF('grille U 52'!$A11="","-","X")</f>
        <v>-</v>
      </c>
      <c r="D11" s="164" t="str">
        <f>IF('grille U 52'!$B11="","-","X")</f>
        <v>-</v>
      </c>
      <c r="E11" s="165" t="str">
        <f>IF('grille U 53'!$A11="","-","X")</f>
        <v>-</v>
      </c>
      <c r="F11" s="166" t="str">
        <f>IF('grille U 53'!$B11="","-","X")</f>
        <v>-</v>
      </c>
      <c r="G11" s="585"/>
      <c r="H11" s="35" t="s">
        <v>18</v>
      </c>
      <c r="I11" s="36" t="s">
        <v>19</v>
      </c>
      <c r="J11" s="235" t="str">
        <f>IF(' grille U51'!$F13="","-",' grille U51'!$F13)</f>
        <v>-</v>
      </c>
      <c r="K11" s="235" t="str">
        <f>IF(' grille U51'!$G13="","-",' grille U51'!$G13)</f>
        <v>-</v>
      </c>
      <c r="L11" s="235" t="str">
        <f>IF(' grille U51'!$H13="","-",' grille U51'!$H13)</f>
        <v>-</v>
      </c>
      <c r="M11" s="235" t="str">
        <f>IF(' grille U51'!$I13="","-",' grille U51'!$I13)</f>
        <v>-</v>
      </c>
      <c r="N11" s="249" t="str">
        <f>IF('grille U 52'!$F11="","-",'grille U 52'!$F11)</f>
        <v>-</v>
      </c>
      <c r="O11" s="249" t="str">
        <f>IF('grille U 52'!$G11="","-",'grille U 52'!$G11)</f>
        <v>-</v>
      </c>
      <c r="P11" s="249" t="str">
        <f>IF('grille U 52'!$H11="","-",'grille U 52'!$H11)</f>
        <v>-</v>
      </c>
      <c r="Q11" s="249" t="str">
        <f>IF('grille U 52'!$I11="","-",'grille U 52'!$I11)</f>
        <v>-</v>
      </c>
      <c r="R11" s="250" t="str">
        <f>IF('grille U 53'!$F11="","-",'grille U 53'!$F11)</f>
        <v>-</v>
      </c>
      <c r="S11" s="250" t="str">
        <f>IF('grille U 53'!$G11="","-",'grille U 53'!$G11)</f>
        <v>-</v>
      </c>
      <c r="T11" s="250" t="str">
        <f>IF('grille U 53'!$H11="","-",'grille U 53'!$H11)</f>
        <v>-</v>
      </c>
      <c r="U11" s="250" t="str">
        <f>IF('grille U 53'!$I11="","-",'grille U 53'!$I11)</f>
        <v>-</v>
      </c>
      <c r="W11" s="274">
        <f t="shared" si="0"/>
        <v>1</v>
      </c>
      <c r="X11" s="274">
        <f t="shared" si="1"/>
        <v>1</v>
      </c>
      <c r="Y11" s="274">
        <f t="shared" si="2"/>
        <v>1</v>
      </c>
      <c r="Z11" s="274">
        <f t="shared" si="3"/>
        <v>1</v>
      </c>
      <c r="AA11" s="274">
        <f t="shared" si="4"/>
        <v>1</v>
      </c>
      <c r="AB11" s="274">
        <f t="shared" si="5"/>
        <v>1</v>
      </c>
    </row>
    <row r="12" spans="1:28" ht="18.75" customHeight="1" thickBot="1">
      <c r="A12" s="161" t="str">
        <f>IF(' grille U51'!$A14="","-","X")</f>
        <v>-</v>
      </c>
      <c r="B12" s="162" t="str">
        <f>IF(' grille U51'!$B14="","-","X")</f>
        <v>-</v>
      </c>
      <c r="C12" s="163" t="str">
        <f>IF('grille U 52'!$A12="","-","X")</f>
        <v>-</v>
      </c>
      <c r="D12" s="164" t="str">
        <f>IF('grille U 52'!$B12="","-","X")</f>
        <v>-</v>
      </c>
      <c r="E12" s="165" t="str">
        <f>IF('grille U 53'!$A12="","-","X")</f>
        <v>-</v>
      </c>
      <c r="F12" s="166" t="str">
        <f>IF('grille U 53'!$B12="","-","X")</f>
        <v>-</v>
      </c>
      <c r="G12" s="586"/>
      <c r="H12" s="31" t="s">
        <v>20</v>
      </c>
      <c r="I12" s="37" t="s">
        <v>21</v>
      </c>
      <c r="J12" s="235" t="str">
        <f>IF(' grille U51'!$F14="","-",' grille U51'!$F14)</f>
        <v>-</v>
      </c>
      <c r="K12" s="235" t="str">
        <f>IF(' grille U51'!$G14="","-",' grille U51'!$G14)</f>
        <v>-</v>
      </c>
      <c r="L12" s="235" t="str">
        <f>IF(' grille U51'!$H14="","-",' grille U51'!$H14)</f>
        <v>-</v>
      </c>
      <c r="M12" s="235" t="str">
        <f>IF(' grille U51'!$I14="","-",' grille U51'!$I14)</f>
        <v>-</v>
      </c>
      <c r="N12" s="249" t="str">
        <f>IF('grille U 52'!$F12="","-",'grille U 52'!$F12)</f>
        <v>-</v>
      </c>
      <c r="O12" s="249" t="str">
        <f>IF('grille U 52'!$G12="","-",'grille U 52'!$G12)</f>
        <v>-</v>
      </c>
      <c r="P12" s="249" t="str">
        <f>IF('grille U 52'!$H12="","-",'grille U 52'!$H12)</f>
        <v>-</v>
      </c>
      <c r="Q12" s="249" t="str">
        <f>IF('grille U 52'!$I12="","-",'grille U 52'!$I12)</f>
        <v>-</v>
      </c>
      <c r="R12" s="250" t="str">
        <f>IF('grille U 53'!$F12="","-",'grille U 53'!$F12)</f>
        <v>-</v>
      </c>
      <c r="S12" s="250" t="str">
        <f>IF('grille U 53'!$G12="","-",'grille U 53'!$G12)</f>
        <v>-</v>
      </c>
      <c r="T12" s="250" t="str">
        <f>IF('grille U 53'!$H12="","-",'grille U 53'!$H12)</f>
        <v>-</v>
      </c>
      <c r="U12" s="250" t="str">
        <f>IF('grille U 53'!$I12="","-",'grille U 53'!$I12)</f>
        <v>-</v>
      </c>
      <c r="W12" s="274">
        <f t="shared" si="0"/>
        <v>1</v>
      </c>
      <c r="X12" s="274">
        <f t="shared" si="1"/>
        <v>1</v>
      </c>
      <c r="Y12" s="274">
        <f t="shared" si="2"/>
        <v>1</v>
      </c>
      <c r="Z12" s="274">
        <f t="shared" si="3"/>
        <v>1</v>
      </c>
      <c r="AA12" s="274">
        <f t="shared" si="4"/>
        <v>1</v>
      </c>
      <c r="AB12" s="274">
        <f t="shared" si="5"/>
        <v>1</v>
      </c>
    </row>
    <row r="13" spans="1:28" ht="48" customHeight="1" thickBot="1">
      <c r="A13" s="179" t="str">
        <f>IF(' grille U51'!$A15="","-","X")</f>
        <v>-</v>
      </c>
      <c r="B13" s="180" t="str">
        <f>IF(' grille U51'!$B15="","-","X")</f>
        <v>-</v>
      </c>
      <c r="C13" s="181" t="str">
        <f>IF('grille U 52'!$A13="","-","X")</f>
        <v>-</v>
      </c>
      <c r="D13" s="182" t="str">
        <f>IF('grille U 52'!$B13="","-","X")</f>
        <v>-</v>
      </c>
      <c r="E13" s="183" t="str">
        <f>IF('grille U 53'!$A13="","-","X")</f>
        <v>-</v>
      </c>
      <c r="F13" s="184" t="str">
        <f>IF('grille U 53'!$B13="","-","X")</f>
        <v>-</v>
      </c>
      <c r="G13" s="584" t="s">
        <v>22</v>
      </c>
      <c r="H13" s="38"/>
      <c r="I13" s="39" t="s">
        <v>160</v>
      </c>
      <c r="J13" s="235" t="str">
        <f>IF(' grille U51'!$F15="","-",' grille U51'!$F15)</f>
        <v>-</v>
      </c>
      <c r="K13" s="235" t="str">
        <f>IF(' grille U51'!$G15="","-",' grille U51'!$G15)</f>
        <v>-</v>
      </c>
      <c r="L13" s="235" t="str">
        <f>IF(' grille U51'!$H15="","-",' grille U51'!$H15)</f>
        <v>-</v>
      </c>
      <c r="M13" s="235" t="str">
        <f>IF(' grille U51'!$I15="","-",' grille U51'!$I15)</f>
        <v>-</v>
      </c>
      <c r="N13" s="249" t="str">
        <f>IF('grille U 52'!$F13="","-",'grille U 52'!$F13)</f>
        <v>-</v>
      </c>
      <c r="O13" s="249" t="str">
        <f>IF('grille U 52'!$G13="","-",'grille U 52'!$G13)</f>
        <v>-</v>
      </c>
      <c r="P13" s="249" t="str">
        <f>IF('grille U 52'!$H13="","-",'grille U 52'!$H13)</f>
        <v>-</v>
      </c>
      <c r="Q13" s="249" t="str">
        <f>IF('grille U 52'!$I13="","-",'grille U 52'!$I13)</f>
        <v>-</v>
      </c>
      <c r="R13" s="250" t="str">
        <f>IF('grille U 53'!$F13="","-",'grille U 53'!$F13)</f>
        <v>-</v>
      </c>
      <c r="S13" s="250" t="str">
        <f>IF('grille U 53'!$G13="","-",'grille U 53'!$G13)</f>
        <v>-</v>
      </c>
      <c r="T13" s="250" t="str">
        <f>IF('grille U 53'!$H13="","-",'grille U 53'!$H13)</f>
        <v>-</v>
      </c>
      <c r="U13" s="250" t="str">
        <f>IF('grille U 53'!$I13="","-",'grille U 53'!$I13)</f>
        <v>-</v>
      </c>
      <c r="W13" s="274">
        <f t="shared" si="0"/>
        <v>1</v>
      </c>
      <c r="X13" s="274">
        <f t="shared" si="1"/>
        <v>1</v>
      </c>
      <c r="Y13" s="274">
        <f t="shared" si="2"/>
        <v>1</v>
      </c>
      <c r="Z13" s="274">
        <f t="shared" si="3"/>
        <v>1</v>
      </c>
      <c r="AA13" s="274">
        <f t="shared" si="4"/>
        <v>1</v>
      </c>
      <c r="AB13" s="274">
        <f t="shared" si="5"/>
        <v>1</v>
      </c>
    </row>
    <row r="14" spans="1:28" ht="21" customHeight="1" thickBot="1">
      <c r="A14" s="185" t="str">
        <f>IF(' grille U51'!$A16="","-","X")</f>
        <v>-</v>
      </c>
      <c r="B14" s="186" t="str">
        <f>IF(' grille U51'!$B16="","-","X")</f>
        <v>-</v>
      </c>
      <c r="C14" s="187" t="str">
        <f>IF('grille U 52'!$A14="","-","X")</f>
        <v>-</v>
      </c>
      <c r="D14" s="188" t="str">
        <f>IF('grille U 52'!$B14="","-","X")</f>
        <v>-</v>
      </c>
      <c r="E14" s="189" t="str">
        <f>IF('grille U 53'!$A14="","-","X")</f>
        <v>-</v>
      </c>
      <c r="F14" s="190" t="str">
        <f>IF('grille U 53'!$B14="","-","X")</f>
        <v>-</v>
      </c>
      <c r="G14" s="585"/>
      <c r="H14" s="40"/>
      <c r="I14" s="41" t="s">
        <v>152</v>
      </c>
      <c r="J14" s="235" t="str">
        <f>IF(' grille U51'!$F16="","-",' grille U51'!$F16)</f>
        <v>-</v>
      </c>
      <c r="K14" s="235" t="str">
        <f>IF(' grille U51'!$G16="","-",' grille U51'!$G16)</f>
        <v>-</v>
      </c>
      <c r="L14" s="235" t="str">
        <f>IF(' grille U51'!$H16="","-",' grille U51'!$H16)</f>
        <v>-</v>
      </c>
      <c r="M14" s="235" t="str">
        <f>IF(' grille U51'!$I16="","-",' grille U51'!$I16)</f>
        <v>-</v>
      </c>
      <c r="N14" s="249" t="str">
        <f>IF('grille U 52'!$F14="","-",'grille U 52'!$F14)</f>
        <v>-</v>
      </c>
      <c r="O14" s="249" t="str">
        <f>IF('grille U 52'!$G14="","-",'grille U 52'!$G14)</f>
        <v>-</v>
      </c>
      <c r="P14" s="249" t="str">
        <f>IF('grille U 52'!$H14="","-",'grille U 52'!$H14)</f>
        <v>-</v>
      </c>
      <c r="Q14" s="249" t="str">
        <f>IF('grille U 52'!$I14="","-",'grille U 52'!$I14)</f>
        <v>-</v>
      </c>
      <c r="R14" s="250" t="str">
        <f>IF('grille U 53'!$F14="","-",'grille U 53'!$F14)</f>
        <v>-</v>
      </c>
      <c r="S14" s="250" t="str">
        <f>IF('grille U 53'!$G14="","-",'grille U 53'!$G14)</f>
        <v>-</v>
      </c>
      <c r="T14" s="250" t="str">
        <f>IF('grille U 53'!$H14="","-",'grille U 53'!$H14)</f>
        <v>-</v>
      </c>
      <c r="U14" s="250" t="str">
        <f>IF('grille U 53'!$I14="","-",'grille U 53'!$I14)</f>
        <v>-</v>
      </c>
      <c r="W14" s="274">
        <f t="shared" si="0"/>
        <v>1</v>
      </c>
      <c r="X14" s="274">
        <f t="shared" si="1"/>
        <v>1</v>
      </c>
      <c r="Y14" s="274">
        <f t="shared" si="2"/>
        <v>1</v>
      </c>
      <c r="Z14" s="274">
        <f t="shared" si="3"/>
        <v>1</v>
      </c>
      <c r="AA14" s="274">
        <f t="shared" si="4"/>
        <v>1</v>
      </c>
      <c r="AB14" s="274">
        <f t="shared" si="5"/>
        <v>1</v>
      </c>
    </row>
    <row r="15" spans="1:28" ht="21.75" customHeight="1" thickBot="1">
      <c r="A15" s="185" t="str">
        <f>IF(' grille U51'!$A17="","-","X")</f>
        <v>-</v>
      </c>
      <c r="B15" s="186" t="str">
        <f>IF(' grille U51'!$B17="","-","X")</f>
        <v>-</v>
      </c>
      <c r="C15" s="187" t="str">
        <f>IF('grille U 52'!$A15="","-","X")</f>
        <v>-</v>
      </c>
      <c r="D15" s="188" t="str">
        <f>IF('grille U 52'!$B15="","-","X")</f>
        <v>-</v>
      </c>
      <c r="E15" s="189" t="str">
        <f>IF('grille U 53'!$A15="","-","X")</f>
        <v>-</v>
      </c>
      <c r="F15" s="190" t="str">
        <f>IF('grille U 53'!$B15="","-","X")</f>
        <v>-</v>
      </c>
      <c r="G15" s="585"/>
      <c r="H15" s="40"/>
      <c r="I15" s="41" t="s">
        <v>153</v>
      </c>
      <c r="J15" s="235" t="str">
        <f>IF(' grille U51'!$F17="","-",' grille U51'!$F17)</f>
        <v>-</v>
      </c>
      <c r="K15" s="235" t="str">
        <f>IF(' grille U51'!$G17="","-",' grille U51'!$G17)</f>
        <v>-</v>
      </c>
      <c r="L15" s="235" t="str">
        <f>IF(' grille U51'!$H17="","-",' grille U51'!$H17)</f>
        <v>-</v>
      </c>
      <c r="M15" s="235" t="str">
        <f>IF(' grille U51'!$I17="","-",' grille U51'!$I17)</f>
        <v>-</v>
      </c>
      <c r="N15" s="249" t="str">
        <f>IF('grille U 52'!$F15="","-",'grille U 52'!$F15)</f>
        <v>-</v>
      </c>
      <c r="O15" s="249" t="str">
        <f>IF('grille U 52'!$G15="","-",'grille U 52'!$G15)</f>
        <v>-</v>
      </c>
      <c r="P15" s="249" t="str">
        <f>IF('grille U 52'!$H15="","-",'grille U 52'!$H15)</f>
        <v>-</v>
      </c>
      <c r="Q15" s="249" t="str">
        <f>IF('grille U 52'!$I15="","-",'grille U 52'!$I15)</f>
        <v>-</v>
      </c>
      <c r="R15" s="250" t="str">
        <f>IF('grille U 53'!$F15="","-",'grille U 53'!$F15)</f>
        <v>-</v>
      </c>
      <c r="S15" s="250" t="str">
        <f>IF('grille U 53'!$G15="","-",'grille U 53'!$G15)</f>
        <v>-</v>
      </c>
      <c r="T15" s="250" t="str">
        <f>IF('grille U 53'!$H15="","-",'grille U 53'!$H15)</f>
        <v>-</v>
      </c>
      <c r="U15" s="250" t="str">
        <f>IF('grille U 53'!$I15="","-",'grille U 53'!$I15)</f>
        <v>-</v>
      </c>
      <c r="W15" s="274">
        <f t="shared" si="0"/>
        <v>1</v>
      </c>
      <c r="X15" s="274">
        <f t="shared" si="1"/>
        <v>1</v>
      </c>
      <c r="Y15" s="274">
        <f t="shared" si="2"/>
        <v>1</v>
      </c>
      <c r="Z15" s="274">
        <f t="shared" si="3"/>
        <v>1</v>
      </c>
      <c r="AA15" s="274">
        <f t="shared" si="4"/>
        <v>1</v>
      </c>
      <c r="AB15" s="274">
        <f t="shared" si="5"/>
        <v>1</v>
      </c>
    </row>
    <row r="16" spans="1:28" ht="30.75" thickBot="1">
      <c r="A16" s="191" t="str">
        <f>IF(' grille U51'!$A18="","-","X")</f>
        <v>-</v>
      </c>
      <c r="B16" s="192" t="str">
        <f>IF(' grille U51'!$B18="","-","X")</f>
        <v>-</v>
      </c>
      <c r="C16" s="193" t="str">
        <f>IF('grille U 52'!$A16="","-","X")</f>
        <v>-</v>
      </c>
      <c r="D16" s="194" t="str">
        <f>IF('grille U 52'!$B16="","-","X")</f>
        <v>-</v>
      </c>
      <c r="E16" s="195" t="str">
        <f>IF('grille U 53'!$A16="","-","X")</f>
        <v>-</v>
      </c>
      <c r="F16" s="196" t="str">
        <f>IF('grille U 53'!$B16="","-","X")</f>
        <v>-</v>
      </c>
      <c r="G16" s="586"/>
      <c r="H16" s="42"/>
      <c r="I16" s="43" t="s">
        <v>154</v>
      </c>
      <c r="J16" s="235" t="str">
        <f>IF(' grille U51'!$F18="","-",' grille U51'!$F18)</f>
        <v>-</v>
      </c>
      <c r="K16" s="235" t="str">
        <f>IF(' grille U51'!$G18="","-",' grille U51'!$G18)</f>
        <v>-</v>
      </c>
      <c r="L16" s="235" t="str">
        <f>IF(' grille U51'!$H18="","-",' grille U51'!$H18)</f>
        <v>-</v>
      </c>
      <c r="M16" s="235" t="str">
        <f>IF(' grille U51'!$I18="","-",' grille U51'!$I18)</f>
        <v>-</v>
      </c>
      <c r="N16" s="249" t="str">
        <f>IF('grille U 52'!$F16="","-",'grille U 52'!$F16)</f>
        <v>-</v>
      </c>
      <c r="O16" s="249" t="str">
        <f>IF('grille U 52'!$G16="","-",'grille U 52'!$G16)</f>
        <v>-</v>
      </c>
      <c r="P16" s="249" t="str">
        <f>IF('grille U 52'!$H16="","-",'grille U 52'!$H16)</f>
        <v>-</v>
      </c>
      <c r="Q16" s="249" t="str">
        <f>IF('grille U 52'!$I16="","-",'grille U 52'!$I16)</f>
        <v>-</v>
      </c>
      <c r="R16" s="250" t="str">
        <f>IF('grille U 53'!$F16="","-",'grille U 53'!$F16)</f>
        <v>-</v>
      </c>
      <c r="S16" s="250" t="str">
        <f>IF('grille U 53'!$G16="","-",'grille U 53'!$G16)</f>
        <v>-</v>
      </c>
      <c r="T16" s="250" t="str">
        <f>IF('grille U 53'!$H16="","-",'grille U 53'!$H16)</f>
        <v>-</v>
      </c>
      <c r="U16" s="250" t="str">
        <f>IF('grille U 53'!$I16="","-",'grille U 53'!$I16)</f>
        <v>-</v>
      </c>
      <c r="W16" s="274">
        <f t="shared" si="0"/>
        <v>1</v>
      </c>
      <c r="X16" s="274">
        <f t="shared" si="1"/>
        <v>1</v>
      </c>
      <c r="Y16" s="274">
        <f t="shared" si="2"/>
        <v>1</v>
      </c>
      <c r="Z16" s="274">
        <f t="shared" si="3"/>
        <v>1</v>
      </c>
      <c r="AA16" s="274">
        <f t="shared" si="4"/>
        <v>1</v>
      </c>
      <c r="AB16" s="274">
        <f t="shared" si="5"/>
        <v>1</v>
      </c>
    </row>
    <row r="17" spans="1:28" ht="30.75" thickBot="1">
      <c r="A17" s="197" t="str">
        <f>IF(' grille U51'!$A19="","-","X")</f>
        <v>-</v>
      </c>
      <c r="B17" s="198" t="str">
        <f>IF(' grille U51'!$B19="","-","X")</f>
        <v>-</v>
      </c>
      <c r="C17" s="199" t="str">
        <f>IF('grille U 52'!$A17="","-","X")</f>
        <v>-</v>
      </c>
      <c r="D17" s="200" t="str">
        <f>IF('grille U 52'!$B17="","-","X")</f>
        <v>-</v>
      </c>
      <c r="E17" s="201" t="str">
        <f>IF('grille U 53'!$A17="","-","X")</f>
        <v>-</v>
      </c>
      <c r="F17" s="202" t="str">
        <f>IF('grille U 53'!$B17="","-","X")</f>
        <v>-</v>
      </c>
      <c r="G17" s="584" t="s">
        <v>23</v>
      </c>
      <c r="H17" s="44" t="s">
        <v>24</v>
      </c>
      <c r="I17" s="45" t="s">
        <v>25</v>
      </c>
      <c r="J17" s="235" t="str">
        <f>IF(' grille U51'!$F19="","-",' grille U51'!$F19)</f>
        <v>-</v>
      </c>
      <c r="K17" s="235" t="str">
        <f>IF(' grille U51'!$G19="","-",' grille U51'!$G19)</f>
        <v>-</v>
      </c>
      <c r="L17" s="235" t="str">
        <f>IF(' grille U51'!$H19="","-",' grille U51'!$H19)</f>
        <v>-</v>
      </c>
      <c r="M17" s="235" t="str">
        <f>IF(' grille U51'!$I19="","-",' grille U51'!$I19)</f>
        <v>-</v>
      </c>
      <c r="N17" s="249" t="str">
        <f>IF('grille U 52'!$F17="","-",'grille U 52'!$F17)</f>
        <v>-</v>
      </c>
      <c r="O17" s="249" t="str">
        <f>IF('grille U 52'!$G17="","-",'grille U 52'!$G17)</f>
        <v>-</v>
      </c>
      <c r="P17" s="249" t="str">
        <f>IF('grille U 52'!$H17="","-",'grille U 52'!$H17)</f>
        <v>-</v>
      </c>
      <c r="Q17" s="249" t="str">
        <f>IF('grille U 52'!$I17="","-",'grille U 52'!$I17)</f>
        <v>-</v>
      </c>
      <c r="R17" s="250" t="str">
        <f>IF('grille U 53'!$F17="","-",'grille U 53'!$F17)</f>
        <v>-</v>
      </c>
      <c r="S17" s="250" t="str">
        <f>IF('grille U 53'!$G17="","-",'grille U 53'!$G17)</f>
        <v>-</v>
      </c>
      <c r="T17" s="250" t="str">
        <f>IF('grille U 53'!$H17="","-",'grille U 53'!$H17)</f>
        <v>-</v>
      </c>
      <c r="U17" s="250" t="str">
        <f>IF('grille U 53'!$I17="","-",'grille U 53'!$I17)</f>
        <v>-</v>
      </c>
      <c r="W17" s="274">
        <f t="shared" si="0"/>
        <v>1</v>
      </c>
      <c r="X17" s="274">
        <f t="shared" si="1"/>
        <v>1</v>
      </c>
      <c r="Y17" s="274">
        <f t="shared" si="2"/>
        <v>1</v>
      </c>
      <c r="Z17" s="274">
        <f t="shared" si="3"/>
        <v>1</v>
      </c>
      <c r="AA17" s="274">
        <f t="shared" si="4"/>
        <v>1</v>
      </c>
      <c r="AB17" s="274">
        <f t="shared" si="5"/>
        <v>1</v>
      </c>
    </row>
    <row r="18" spans="1:28" ht="30.75" thickBot="1">
      <c r="A18" s="185" t="str">
        <f>IF(' grille U51'!$A20="","-","X")</f>
        <v>-</v>
      </c>
      <c r="B18" s="186" t="str">
        <f>IF(' grille U51'!$B20="","-","X")</f>
        <v>-</v>
      </c>
      <c r="C18" s="187" t="str">
        <f>IF('grille U 52'!$A18="","-","X")</f>
        <v>-</v>
      </c>
      <c r="D18" s="188" t="str">
        <f>IF('grille U 52'!$B18="","-","X")</f>
        <v>-</v>
      </c>
      <c r="E18" s="189" t="str">
        <f>IF('grille U 53'!$A18="","-","X")</f>
        <v>-</v>
      </c>
      <c r="F18" s="190" t="str">
        <f>IF('grille U 53'!$B18="","-","X")</f>
        <v>-</v>
      </c>
      <c r="G18" s="587"/>
      <c r="H18" s="33" t="s">
        <v>26</v>
      </c>
      <c r="I18" s="344" t="s">
        <v>27</v>
      </c>
      <c r="J18" s="235" t="str">
        <f>IF(' grille U51'!$F20="","-",' grille U51'!$F20)</f>
        <v>-</v>
      </c>
      <c r="K18" s="235" t="str">
        <f>IF(' grille U51'!$G20="","-",' grille U51'!$G20)</f>
        <v>-</v>
      </c>
      <c r="L18" s="235" t="str">
        <f>IF(' grille U51'!$H20="","-",' grille U51'!$H20)</f>
        <v>-</v>
      </c>
      <c r="M18" s="235" t="str">
        <f>IF(' grille U51'!$I20="","-",' grille U51'!$I20)</f>
        <v>-</v>
      </c>
      <c r="N18" s="249" t="str">
        <f>IF('grille U 52'!$F18="","-",'grille U 52'!$F18)</f>
        <v>-</v>
      </c>
      <c r="O18" s="249" t="str">
        <f>IF('grille U 52'!$G18="","-",'grille U 52'!$G18)</f>
        <v>-</v>
      </c>
      <c r="P18" s="249" t="str">
        <f>IF('grille U 52'!$H18="","-",'grille U 52'!$H18)</f>
        <v>-</v>
      </c>
      <c r="Q18" s="249" t="str">
        <f>IF('grille U 52'!$I18="","-",'grille U 52'!$I18)</f>
        <v>-</v>
      </c>
      <c r="R18" s="250" t="str">
        <f>IF('grille U 53'!$F18="","-",'grille U 53'!$F18)</f>
        <v>-</v>
      </c>
      <c r="S18" s="250" t="str">
        <f>IF('grille U 53'!$G18="","-",'grille U 53'!$G18)</f>
        <v>-</v>
      </c>
      <c r="T18" s="250" t="str">
        <f>IF('grille U 53'!$H18="","-",'grille U 53'!$H18)</f>
        <v>-</v>
      </c>
      <c r="U18" s="250" t="str">
        <f>IF('grille U 53'!$I18="","-",'grille U 53'!$I18)</f>
        <v>-</v>
      </c>
      <c r="W18" s="274">
        <f>IF(J18&lt;=K18,1,0)</f>
        <v>1</v>
      </c>
      <c r="X18" s="274">
        <f>IF(L18&lt;=M18,1,0)</f>
        <v>1</v>
      </c>
      <c r="Y18" s="274">
        <f>IF(N18&lt;=O18,1,0)</f>
        <v>1</v>
      </c>
      <c r="Z18" s="274">
        <f>IF(P18&lt;=Q18,1,0)</f>
        <v>1</v>
      </c>
      <c r="AA18" s="274">
        <f>IF(R18&lt;=S18,1,0)</f>
        <v>1</v>
      </c>
      <c r="AB18" s="274">
        <f>IF(T18&lt;=U18,1,0)</f>
        <v>1</v>
      </c>
    </row>
    <row r="19" spans="1:28" ht="36" customHeight="1" thickBot="1">
      <c r="A19" s="185" t="str">
        <f>IF(' grille U51'!$A21="","-","X")</f>
        <v>-</v>
      </c>
      <c r="B19" s="186" t="str">
        <f>IF(' grille U51'!$B21="","-","X")</f>
        <v>-</v>
      </c>
      <c r="C19" s="187" t="str">
        <f>IF('grille U 52'!$A19="","-","X")</f>
        <v>-</v>
      </c>
      <c r="D19" s="188" t="str">
        <f>IF('grille U 52'!$B19="","-","X")</f>
        <v>-</v>
      </c>
      <c r="E19" s="189" t="str">
        <f>IF('grille U 53'!$A19="","-","X")</f>
        <v>-</v>
      </c>
      <c r="F19" s="190" t="str">
        <f>IF('grille U 53'!$B19="","-","X")</f>
        <v>-</v>
      </c>
      <c r="G19" s="585"/>
      <c r="H19" s="27" t="s">
        <v>210</v>
      </c>
      <c r="I19" s="28" t="s">
        <v>211</v>
      </c>
      <c r="J19" s="235" t="str">
        <f>IF(' grille U51'!$F21="","-",' grille U51'!$F21)</f>
        <v>-</v>
      </c>
      <c r="K19" s="235" t="str">
        <f>IF(' grille U51'!$G21="","-",' grille U51'!$G21)</f>
        <v>-</v>
      </c>
      <c r="L19" s="235" t="str">
        <f>IF(' grille U51'!$H21="","-",' grille U51'!$H21)</f>
        <v>-</v>
      </c>
      <c r="M19" s="235" t="str">
        <f>IF(' grille U51'!$I21="","-",' grille U51'!$I21)</f>
        <v>-</v>
      </c>
      <c r="N19" s="249" t="str">
        <f>IF('grille U 52'!$F19="","-",'grille U 52'!$F19)</f>
        <v>-</v>
      </c>
      <c r="O19" s="249" t="str">
        <f>IF('grille U 52'!$G19="","-",'grille U 52'!$G19)</f>
        <v>-</v>
      </c>
      <c r="P19" s="249" t="str">
        <f>IF('grille U 52'!$H19="","-",'grille U 52'!$H19)</f>
        <v>-</v>
      </c>
      <c r="Q19" s="249" t="str">
        <f>IF('grille U 52'!$I19="","-",'grille U 52'!$I19)</f>
        <v>-</v>
      </c>
      <c r="R19" s="250" t="str">
        <f>IF('grille U 53'!$F19="","-",'grille U 53'!$F19)</f>
        <v>-</v>
      </c>
      <c r="S19" s="250" t="str">
        <f>IF('grille U 53'!$G19="","-",'grille U 53'!$G19)</f>
        <v>-</v>
      </c>
      <c r="T19" s="250" t="str">
        <f>IF('grille U 53'!$H19="","-",'grille U 53'!$H19)</f>
        <v>-</v>
      </c>
      <c r="U19" s="250" t="str">
        <f>IF('grille U 53'!$I19="","-",'grille U 53'!$I19)</f>
        <v>-</v>
      </c>
      <c r="W19" s="274">
        <f t="shared" si="0"/>
        <v>1</v>
      </c>
      <c r="X19" s="274">
        <f t="shared" si="1"/>
        <v>1</v>
      </c>
      <c r="Y19" s="274">
        <f t="shared" si="2"/>
        <v>1</v>
      </c>
      <c r="Z19" s="274">
        <f t="shared" si="3"/>
        <v>1</v>
      </c>
      <c r="AA19" s="274">
        <f t="shared" si="4"/>
        <v>1</v>
      </c>
      <c r="AB19" s="274">
        <f t="shared" si="5"/>
        <v>1</v>
      </c>
    </row>
    <row r="20" spans="1:28" ht="30.75" thickBot="1">
      <c r="A20" s="156" t="str">
        <f>IF(' grille U51'!$A22="","-","X")</f>
        <v>-</v>
      </c>
      <c r="B20" s="125" t="str">
        <f>IF(' grille U51'!$B22="","-","X")</f>
        <v>-</v>
      </c>
      <c r="C20" s="158" t="str">
        <f>IF('grille U 52'!$A20="","-","X")</f>
        <v>-</v>
      </c>
      <c r="D20" s="139" t="str">
        <f>IF('grille U 52'!$B20="","-","X")</f>
        <v>-</v>
      </c>
      <c r="E20" s="160" t="str">
        <f>IF('grille U 53'!$A20="","-","X")</f>
        <v>-</v>
      </c>
      <c r="F20" s="143" t="str">
        <f>IF('grille U 53'!$B20="","-","X")</f>
        <v>-</v>
      </c>
      <c r="G20" s="584" t="s">
        <v>28</v>
      </c>
      <c r="H20" s="44" t="s">
        <v>29</v>
      </c>
      <c r="I20" s="39" t="s">
        <v>155</v>
      </c>
      <c r="J20" s="235" t="str">
        <f>IF(' grille U51'!$F22="","-",' grille U51'!$F22)</f>
        <v>-</v>
      </c>
      <c r="K20" s="235" t="str">
        <f>IF(' grille U51'!$G22="","-",' grille U51'!$G22)</f>
        <v>-</v>
      </c>
      <c r="L20" s="235" t="str">
        <f>IF(' grille U51'!$H22="","-",' grille U51'!$H22)</f>
        <v>-</v>
      </c>
      <c r="M20" s="235" t="str">
        <f>IF(' grille U51'!$I22="","-",' grille U51'!$I22)</f>
        <v>-</v>
      </c>
      <c r="N20" s="249" t="str">
        <f>IF('grille U 52'!$F20="","-",'grille U 52'!$F20)</f>
        <v>-</v>
      </c>
      <c r="O20" s="249" t="str">
        <f>IF('grille U 52'!$G20="","-",'grille U 52'!$G20)</f>
        <v>-</v>
      </c>
      <c r="P20" s="249" t="str">
        <f>IF('grille U 52'!$H20="","-",'grille U 52'!$H20)</f>
        <v>-</v>
      </c>
      <c r="Q20" s="249" t="str">
        <f>IF('grille U 52'!$I20="","-",'grille U 52'!$I20)</f>
        <v>-</v>
      </c>
      <c r="R20" s="250" t="str">
        <f>IF('grille U 53'!$F20="","-",'grille U 53'!$F20)</f>
        <v>-</v>
      </c>
      <c r="S20" s="250" t="str">
        <f>IF('grille U 53'!$G20="","-",'grille U 53'!$G20)</f>
        <v>-</v>
      </c>
      <c r="T20" s="250" t="str">
        <f>IF('grille U 53'!$H20="","-",'grille U 53'!$H20)</f>
        <v>-</v>
      </c>
      <c r="U20" s="250" t="str">
        <f>IF('grille U 53'!$I20="","-",'grille U 53'!$I20)</f>
        <v>-</v>
      </c>
      <c r="W20" s="274">
        <f t="shared" si="0"/>
        <v>1</v>
      </c>
      <c r="X20" s="274">
        <f t="shared" si="1"/>
        <v>1</v>
      </c>
      <c r="Y20" s="274">
        <f t="shared" si="2"/>
        <v>1</v>
      </c>
      <c r="Z20" s="274">
        <f t="shared" si="3"/>
        <v>1</v>
      </c>
      <c r="AA20" s="274">
        <f t="shared" si="4"/>
        <v>1</v>
      </c>
      <c r="AB20" s="274">
        <f t="shared" si="5"/>
        <v>1</v>
      </c>
    </row>
    <row r="21" spans="1:28" ht="45.75" thickBot="1">
      <c r="A21" s="167" t="str">
        <f>IF(' grille U51'!$A23="","-","X")</f>
        <v>-</v>
      </c>
      <c r="B21" s="126" t="str">
        <f>IF(' grille U51'!$B23="","-","X")</f>
        <v>-</v>
      </c>
      <c r="C21" s="168" t="str">
        <f>IF('grille U 52'!$A21="","-","X")</f>
        <v>-</v>
      </c>
      <c r="D21" s="140" t="str">
        <f>IF('grille U 52'!$B21="","-","X")</f>
        <v>-</v>
      </c>
      <c r="E21" s="169" t="str">
        <f>IF('grille U 53'!$A21="","-","X")</f>
        <v>-</v>
      </c>
      <c r="F21" s="144" t="str">
        <f>IF('grille U 53'!$B21="","-","X")</f>
        <v>-</v>
      </c>
      <c r="G21" s="585"/>
      <c r="H21" s="33"/>
      <c r="I21" s="41" t="s">
        <v>156</v>
      </c>
      <c r="J21" s="235" t="str">
        <f>IF(' grille U51'!$F23="","-",' grille U51'!$F23)</f>
        <v>-</v>
      </c>
      <c r="K21" s="235" t="str">
        <f>IF(' grille U51'!$G23="","-",' grille U51'!$G23)</f>
        <v>-</v>
      </c>
      <c r="L21" s="235" t="str">
        <f>IF(' grille U51'!$H23="","-",' grille U51'!$H23)</f>
        <v>-</v>
      </c>
      <c r="M21" s="235" t="str">
        <f>IF(' grille U51'!$I23="","-",' grille U51'!$I23)</f>
        <v>-</v>
      </c>
      <c r="N21" s="249" t="str">
        <f>IF('grille U 52'!$F21="","-",'grille U 52'!$F21)</f>
        <v>-</v>
      </c>
      <c r="O21" s="249" t="str">
        <f>IF('grille U 52'!$G21="","-",'grille U 52'!$G21)</f>
        <v>-</v>
      </c>
      <c r="P21" s="249" t="str">
        <f>IF('grille U 52'!$H21="","-",'grille U 52'!$H21)</f>
        <v>-</v>
      </c>
      <c r="Q21" s="249" t="str">
        <f>IF('grille U 52'!$I21="","-",'grille U 52'!$I21)</f>
        <v>-</v>
      </c>
      <c r="R21" s="250" t="str">
        <f>IF('grille U 53'!$F21="","-",'grille U 53'!$F21)</f>
        <v>-</v>
      </c>
      <c r="S21" s="250" t="str">
        <f>IF('grille U 53'!$G21="","-",'grille U 53'!$G21)</f>
        <v>-</v>
      </c>
      <c r="T21" s="250" t="str">
        <f>IF('grille U 53'!$H21="","-",'grille U 53'!$H21)</f>
        <v>-</v>
      </c>
      <c r="U21" s="250" t="str">
        <f>IF('grille U 53'!$I21="","-",'grille U 53'!$I21)</f>
        <v>-</v>
      </c>
      <c r="W21" s="274">
        <f t="shared" si="0"/>
        <v>1</v>
      </c>
      <c r="X21" s="274">
        <f t="shared" si="1"/>
        <v>1</v>
      </c>
      <c r="Y21" s="274">
        <f t="shared" si="2"/>
        <v>1</v>
      </c>
      <c r="Z21" s="274">
        <f t="shared" si="3"/>
        <v>1</v>
      </c>
      <c r="AA21" s="274">
        <f t="shared" si="4"/>
        <v>1</v>
      </c>
      <c r="AB21" s="274">
        <f t="shared" si="5"/>
        <v>1</v>
      </c>
    </row>
    <row r="22" spans="1:28" ht="60.75" thickBot="1">
      <c r="A22" s="167" t="str">
        <f>IF(' grille U51'!$A24="","-","X")</f>
        <v>-</v>
      </c>
      <c r="B22" s="126" t="str">
        <f>IF(' grille U51'!$B24="","-","X")</f>
        <v>-</v>
      </c>
      <c r="C22" s="168" t="str">
        <f>IF('grille U 52'!$A22="","-","X")</f>
        <v>-</v>
      </c>
      <c r="D22" s="140" t="str">
        <f>IF('grille U 52'!$B22="","-","X")</f>
        <v>-</v>
      </c>
      <c r="E22" s="169" t="str">
        <f>IF('grille U 53'!$A22="","-","X")</f>
        <v>-</v>
      </c>
      <c r="F22" s="144" t="str">
        <f>IF('grille U 53'!$B22="","-","X")</f>
        <v>-</v>
      </c>
      <c r="G22" s="585"/>
      <c r="H22" s="33"/>
      <c r="I22" s="41" t="s">
        <v>157</v>
      </c>
      <c r="J22" s="235" t="str">
        <f>IF(' grille U51'!$F24="","-",' grille U51'!$F24)</f>
        <v>-</v>
      </c>
      <c r="K22" s="235" t="str">
        <f>IF(' grille U51'!$G24="","-",' grille U51'!$G24)</f>
        <v>-</v>
      </c>
      <c r="L22" s="235" t="str">
        <f>IF(' grille U51'!$H24="","-",' grille U51'!$H24)</f>
        <v>-</v>
      </c>
      <c r="M22" s="235" t="str">
        <f>IF(' grille U51'!$I24="","-",' grille U51'!$I24)</f>
        <v>-</v>
      </c>
      <c r="N22" s="249" t="str">
        <f>IF('grille U 52'!$F22="","-",'grille U 52'!$F22)</f>
        <v>-</v>
      </c>
      <c r="O22" s="249" t="str">
        <f>IF('grille U 52'!$G22="","-",'grille U 52'!$G22)</f>
        <v>-</v>
      </c>
      <c r="P22" s="249" t="str">
        <f>IF('grille U 52'!$H22="","-",'grille U 52'!$H22)</f>
        <v>-</v>
      </c>
      <c r="Q22" s="249" t="str">
        <f>IF('grille U 52'!$I22="","-",'grille U 52'!$I22)</f>
        <v>-</v>
      </c>
      <c r="R22" s="250" t="str">
        <f>IF('grille U 53'!$F22="","-",'grille U 53'!$F22)</f>
        <v>-</v>
      </c>
      <c r="S22" s="250" t="str">
        <f>IF('grille U 53'!$G22="","-",'grille U 53'!$G22)</f>
        <v>-</v>
      </c>
      <c r="T22" s="250" t="str">
        <f>IF('grille U 53'!$H22="","-",'grille U 53'!$H22)</f>
        <v>-</v>
      </c>
      <c r="U22" s="250" t="str">
        <f>IF('grille U 53'!$I22="","-",'grille U 53'!$I22)</f>
        <v>-</v>
      </c>
      <c r="W22" s="274">
        <f t="shared" si="0"/>
        <v>1</v>
      </c>
      <c r="X22" s="274">
        <f t="shared" si="1"/>
        <v>1</v>
      </c>
      <c r="Y22" s="274">
        <f t="shared" si="2"/>
        <v>1</v>
      </c>
      <c r="Z22" s="274">
        <f t="shared" si="3"/>
        <v>1</v>
      </c>
      <c r="AA22" s="274">
        <f t="shared" si="4"/>
        <v>1</v>
      </c>
      <c r="AB22" s="274">
        <f t="shared" si="5"/>
        <v>1</v>
      </c>
    </row>
    <row r="23" spans="1:28" ht="30.75" thickBot="1">
      <c r="A23" s="167" t="str">
        <f>IF(' grille U51'!$A25="","-","X")</f>
        <v>-</v>
      </c>
      <c r="B23" s="126" t="str">
        <f>IF(' grille U51'!$B25="","-","X")</f>
        <v>-</v>
      </c>
      <c r="C23" s="168" t="str">
        <f>IF('grille U 52'!$A23="","-","X")</f>
        <v>-</v>
      </c>
      <c r="D23" s="140" t="str">
        <f>IF('grille U 52'!$B23="","-","X")</f>
        <v>-</v>
      </c>
      <c r="E23" s="169" t="str">
        <f>IF('grille U 53'!$A23="","-","X")</f>
        <v>-</v>
      </c>
      <c r="F23" s="144" t="str">
        <f>IF('grille U 53'!$B23="","-","X")</f>
        <v>-</v>
      </c>
      <c r="G23" s="585"/>
      <c r="H23" s="33"/>
      <c r="I23" s="41" t="s">
        <v>158</v>
      </c>
      <c r="J23" s="235" t="str">
        <f>IF(' grille U51'!$F25="","-",' grille U51'!$F25)</f>
        <v>-</v>
      </c>
      <c r="K23" s="235" t="str">
        <f>IF(' grille U51'!$G25="","-",' grille U51'!$G25)</f>
        <v>-</v>
      </c>
      <c r="L23" s="235" t="str">
        <f>IF(' grille U51'!$H25="","-",' grille U51'!$H25)</f>
        <v>-</v>
      </c>
      <c r="M23" s="235" t="str">
        <f>IF(' grille U51'!$I25="","-",' grille U51'!$I25)</f>
        <v>-</v>
      </c>
      <c r="N23" s="249" t="str">
        <f>IF('grille U 52'!$F23="","-",'grille U 52'!$F23)</f>
        <v>-</v>
      </c>
      <c r="O23" s="249" t="str">
        <f>IF('grille U 52'!$G23="","-",'grille U 52'!$G23)</f>
        <v>-</v>
      </c>
      <c r="P23" s="249" t="str">
        <f>IF('grille U 52'!$H23="","-",'grille U 52'!$H23)</f>
        <v>-</v>
      </c>
      <c r="Q23" s="249" t="str">
        <f>IF('grille U 52'!$I23="","-",'grille U 52'!$I23)</f>
        <v>-</v>
      </c>
      <c r="R23" s="250" t="str">
        <f>IF('grille U 53'!$F23="","-",'grille U 53'!$F23)</f>
        <v>-</v>
      </c>
      <c r="S23" s="250" t="str">
        <f>IF('grille U 53'!$G23="","-",'grille U 53'!$G23)</f>
        <v>-</v>
      </c>
      <c r="T23" s="250" t="str">
        <f>IF('grille U 53'!$H23="","-",'grille U 53'!$H23)</f>
        <v>-</v>
      </c>
      <c r="U23" s="250" t="str">
        <f>IF('grille U 53'!$I23="","-",'grille U 53'!$I23)</f>
        <v>-</v>
      </c>
      <c r="W23" s="274">
        <f t="shared" si="0"/>
        <v>1</v>
      </c>
      <c r="X23" s="274">
        <f t="shared" si="1"/>
        <v>1</v>
      </c>
      <c r="Y23" s="274">
        <f t="shared" si="2"/>
        <v>1</v>
      </c>
      <c r="Z23" s="274">
        <f t="shared" si="3"/>
        <v>1</v>
      </c>
      <c r="AA23" s="274">
        <f t="shared" si="4"/>
        <v>1</v>
      </c>
      <c r="AB23" s="274">
        <f t="shared" si="5"/>
        <v>1</v>
      </c>
    </row>
    <row r="24" spans="1:28" ht="30.75" thickBot="1">
      <c r="A24" s="167" t="str">
        <f>IF(' grille U51'!$A26="","-","X")</f>
        <v>-</v>
      </c>
      <c r="B24" s="126" t="str">
        <f>IF(' grille U51'!$B26="","-","X")</f>
        <v>-</v>
      </c>
      <c r="C24" s="168" t="str">
        <f>IF('grille U 52'!$A24="","-","X")</f>
        <v>-</v>
      </c>
      <c r="D24" s="140" t="str">
        <f>IF('grille U 52'!$B24="","-","X")</f>
        <v>-</v>
      </c>
      <c r="E24" s="169" t="str">
        <f>IF('grille U 53'!$A24="","-","X")</f>
        <v>-</v>
      </c>
      <c r="F24" s="144" t="str">
        <f>IF('grille U 53'!$B24="","-","X")</f>
        <v>-</v>
      </c>
      <c r="G24" s="585"/>
      <c r="H24" s="29"/>
      <c r="I24" s="46" t="s">
        <v>159</v>
      </c>
      <c r="J24" s="235" t="str">
        <f>IF(' grille U51'!$F26="","-",' grille U51'!$F26)</f>
        <v>-</v>
      </c>
      <c r="K24" s="235" t="str">
        <f>IF(' grille U51'!$G26="","-",' grille U51'!$G26)</f>
        <v>-</v>
      </c>
      <c r="L24" s="235" t="str">
        <f>IF(' grille U51'!$H26="","-",' grille U51'!$H26)</f>
        <v>-</v>
      </c>
      <c r="M24" s="235" t="str">
        <f>IF(' grille U51'!$I26="","-",' grille U51'!$I26)</f>
        <v>-</v>
      </c>
      <c r="N24" s="249" t="str">
        <f>IF('grille U 52'!$F24="","-",'grille U 52'!$F24)</f>
        <v>-</v>
      </c>
      <c r="O24" s="249" t="str">
        <f>IF('grille U 52'!$G24="","-",'grille U 52'!$G24)</f>
        <v>-</v>
      </c>
      <c r="P24" s="249" t="str">
        <f>IF('grille U 52'!$H24="","-",'grille U 52'!$H24)</f>
        <v>-</v>
      </c>
      <c r="Q24" s="249" t="str">
        <f>IF('grille U 52'!$I24="","-",'grille U 52'!$I24)</f>
        <v>-</v>
      </c>
      <c r="R24" s="250" t="str">
        <f>IF('grille U 53'!$F24="","-",'grille U 53'!$F24)</f>
        <v>-</v>
      </c>
      <c r="S24" s="250" t="str">
        <f>IF('grille U 53'!$G24="","-",'grille U 53'!$G24)</f>
        <v>-</v>
      </c>
      <c r="T24" s="250" t="str">
        <f>IF('grille U 53'!$H24="","-",'grille U 53'!$H24)</f>
        <v>-</v>
      </c>
      <c r="U24" s="250" t="str">
        <f>IF('grille U 53'!$I24="","-",'grille U 53'!$I24)</f>
        <v>-</v>
      </c>
      <c r="W24" s="274">
        <f t="shared" si="0"/>
        <v>1</v>
      </c>
      <c r="X24" s="274">
        <f t="shared" si="1"/>
        <v>1</v>
      </c>
      <c r="Y24" s="274">
        <f t="shared" si="2"/>
        <v>1</v>
      </c>
      <c r="Z24" s="274">
        <f t="shared" si="3"/>
        <v>1</v>
      </c>
      <c r="AA24" s="274">
        <f t="shared" si="4"/>
        <v>1</v>
      </c>
      <c r="AB24" s="274">
        <f t="shared" si="5"/>
        <v>1</v>
      </c>
    </row>
    <row r="25" spans="1:28" ht="30.75" thickBot="1">
      <c r="A25" s="203" t="str">
        <f>IF(' grille U51'!$A27="","-","X")</f>
        <v>-</v>
      </c>
      <c r="B25" s="204" t="str">
        <f>IF(' grille U51'!$B27="","-","X")</f>
        <v>-</v>
      </c>
      <c r="C25" s="205" t="str">
        <f>IF('grille U 52'!$A25="","-","X")</f>
        <v>-</v>
      </c>
      <c r="D25" s="206" t="str">
        <f>IF('grille U 52'!$B25="","-","X")</f>
        <v>-</v>
      </c>
      <c r="E25" s="207" t="str">
        <f>IF('grille U 53'!$A25="","-","X")</f>
        <v>-</v>
      </c>
      <c r="F25" s="146" t="str">
        <f>IF('grille U 53'!$B25="","-","X")</f>
        <v>-</v>
      </c>
      <c r="G25" s="585"/>
      <c r="H25" s="47" t="s">
        <v>30</v>
      </c>
      <c r="I25" s="48" t="s">
        <v>31</v>
      </c>
      <c r="J25" s="235" t="str">
        <f>IF(' grille U51'!$F27="","-",' grille U51'!$F27)</f>
        <v>-</v>
      </c>
      <c r="K25" s="235" t="str">
        <f>IF(' grille U51'!$G27="","-",' grille U51'!$G27)</f>
        <v>-</v>
      </c>
      <c r="L25" s="235" t="str">
        <f>IF(' grille U51'!$H27="","-",' grille U51'!$H27)</f>
        <v>-</v>
      </c>
      <c r="M25" s="235" t="str">
        <f>IF(' grille U51'!$I27="","-",' grille U51'!$I27)</f>
        <v>-</v>
      </c>
      <c r="N25" s="249" t="str">
        <f>IF('grille U 52'!$F25="","-",'grille U 52'!$F25)</f>
        <v>-</v>
      </c>
      <c r="O25" s="249" t="str">
        <f>IF('grille U 52'!$G25="","-",'grille U 52'!$G25)</f>
        <v>-</v>
      </c>
      <c r="P25" s="249" t="str">
        <f>IF('grille U 52'!$H25="","-",'grille U 52'!$H25)</f>
        <v>-</v>
      </c>
      <c r="Q25" s="249" t="str">
        <f>IF('grille U 52'!$I25="","-",'grille U 52'!$I25)</f>
        <v>-</v>
      </c>
      <c r="R25" s="250" t="str">
        <f>IF('grille U 53'!$F25="","-",'grille U 53'!$F25)</f>
        <v>-</v>
      </c>
      <c r="S25" s="250" t="str">
        <f>IF('grille U 53'!$G25="","-",'grille U 53'!$G25)</f>
        <v>-</v>
      </c>
      <c r="T25" s="250" t="str">
        <f>IF('grille U 53'!$H25="","-",'grille U 53'!$H25)</f>
        <v>-</v>
      </c>
      <c r="U25" s="250" t="str">
        <f>IF('grille U 53'!$I25="","-",'grille U 53'!$I25)</f>
        <v>-</v>
      </c>
      <c r="W25" s="274">
        <f t="shared" si="0"/>
        <v>1</v>
      </c>
      <c r="X25" s="274">
        <f t="shared" si="1"/>
        <v>1</v>
      </c>
      <c r="Y25" s="274">
        <f t="shared" si="2"/>
        <v>1</v>
      </c>
      <c r="Z25" s="274">
        <f t="shared" si="3"/>
        <v>1</v>
      </c>
      <c r="AA25" s="274">
        <f t="shared" si="4"/>
        <v>1</v>
      </c>
      <c r="AB25" s="274">
        <f t="shared" si="5"/>
        <v>1</v>
      </c>
    </row>
    <row r="26" spans="1:28" ht="16.5" thickBot="1">
      <c r="A26" s="170" t="str">
        <f>IF(' grille U51'!$A28="","-","X")</f>
        <v>-</v>
      </c>
      <c r="B26" s="121" t="str">
        <f>IF(' grille U51'!$B28="","-","X")</f>
        <v>-</v>
      </c>
      <c r="C26" s="171" t="str">
        <f>IF('grille U 52'!$A26="","-","X")</f>
        <v>-</v>
      </c>
      <c r="D26" s="132" t="str">
        <f>IF('grille U 52'!$B26="","-","X")</f>
        <v>-</v>
      </c>
      <c r="E26" s="172" t="str">
        <f>IF('grille U 53'!$A26="","-","X")</f>
        <v>-</v>
      </c>
      <c r="F26" s="153" t="str">
        <f>IF('grille U 53'!$B26="","-","X")</f>
        <v>-</v>
      </c>
      <c r="G26" s="586"/>
      <c r="H26" s="49" t="s">
        <v>32</v>
      </c>
      <c r="I26" s="43" t="s">
        <v>33</v>
      </c>
      <c r="J26" s="235" t="str">
        <f>IF(' grille U51'!$F28="","-",' grille U51'!$F28)</f>
        <v>-</v>
      </c>
      <c r="K26" s="235" t="str">
        <f>IF(' grille U51'!$G28="","-",' grille U51'!$G28)</f>
        <v>-</v>
      </c>
      <c r="L26" s="235" t="str">
        <f>IF(' grille U51'!$H28="","-",' grille U51'!$H28)</f>
        <v>-</v>
      </c>
      <c r="M26" s="235" t="str">
        <f>IF(' grille U51'!$I28="","-",' grille U51'!$I28)</f>
        <v>-</v>
      </c>
      <c r="N26" s="249" t="str">
        <f>IF('grille U 52'!$F26="","-",'grille U 52'!$F26)</f>
        <v>-</v>
      </c>
      <c r="O26" s="249" t="str">
        <f>IF('grille U 52'!$G26="","-",'grille U 52'!$G26)</f>
        <v>-</v>
      </c>
      <c r="P26" s="249" t="str">
        <f>IF('grille U 52'!$H26="","-",'grille U 52'!$H26)</f>
        <v>-</v>
      </c>
      <c r="Q26" s="249" t="str">
        <f>IF('grille U 52'!$I26="","-",'grille U 52'!$I26)</f>
        <v>-</v>
      </c>
      <c r="R26" s="250" t="str">
        <f>IF('grille U 53'!$F26="","-",'grille U 53'!$F26)</f>
        <v>-</v>
      </c>
      <c r="S26" s="250" t="str">
        <f>IF('grille U 53'!$G26="","-",'grille U 53'!$G26)</f>
        <v>-</v>
      </c>
      <c r="T26" s="250" t="str">
        <f>IF('grille U 53'!$H26="","-",'grille U 53'!$H26)</f>
        <v>-</v>
      </c>
      <c r="U26" s="250" t="str">
        <f>IF('grille U 53'!$I26="","-",'grille U 53'!$I26)</f>
        <v>-</v>
      </c>
      <c r="W26" s="274">
        <f t="shared" si="0"/>
        <v>1</v>
      </c>
      <c r="X26" s="274">
        <f t="shared" si="1"/>
        <v>1</v>
      </c>
      <c r="Y26" s="274">
        <f t="shared" si="2"/>
        <v>1</v>
      </c>
      <c r="Z26" s="274">
        <f t="shared" si="3"/>
        <v>1</v>
      </c>
      <c r="AA26" s="274">
        <f t="shared" si="4"/>
        <v>1</v>
      </c>
      <c r="AB26" s="274">
        <f t="shared" si="5"/>
        <v>1</v>
      </c>
    </row>
    <row r="27" spans="1:28" ht="30" customHeight="1" thickBot="1">
      <c r="A27" s="156" t="str">
        <f>IF(' grille U51'!$A36="","-","X")</f>
        <v>-</v>
      </c>
      <c r="B27" s="124" t="str">
        <f>IF(' grille U51'!$B36="","-","X")</f>
        <v>-</v>
      </c>
      <c r="C27" s="208"/>
      <c r="D27" s="52"/>
      <c r="E27" s="208"/>
      <c r="F27" s="52"/>
      <c r="G27" s="584" t="s">
        <v>65</v>
      </c>
      <c r="H27" s="25" t="s">
        <v>66</v>
      </c>
      <c r="I27" s="50" t="s">
        <v>67</v>
      </c>
      <c r="J27" s="235" t="str">
        <f>IF(' grille U51'!$F36="","-",' grille U51'!$F36)</f>
        <v>-</v>
      </c>
      <c r="K27" s="235" t="str">
        <f>IF(' grille U51'!$G36="","-",' grille U51'!$G36)</f>
        <v>-</v>
      </c>
      <c r="L27" s="235" t="str">
        <f>IF(' grille U51'!$H36="","-",' grille U51'!$H36)</f>
        <v>-</v>
      </c>
      <c r="M27" s="235" t="str">
        <f>IF(' grille U51'!$I36="","-",' grille U51'!$I36)</f>
        <v>-</v>
      </c>
      <c r="N27" s="51"/>
      <c r="O27" s="244"/>
      <c r="P27" s="53"/>
      <c r="Q27" s="251"/>
      <c r="R27" s="52"/>
      <c r="S27" s="244"/>
      <c r="T27" s="53"/>
      <c r="U27" s="251"/>
      <c r="W27" s="274">
        <f t="shared" si="0"/>
        <v>1</v>
      </c>
      <c r="X27" s="274">
        <f t="shared" si="1"/>
        <v>1</v>
      </c>
      <c r="Y27" s="52"/>
      <c r="Z27" s="251"/>
      <c r="AA27" s="52"/>
      <c r="AB27" s="251"/>
    </row>
    <row r="28" spans="1:28" ht="30.75" thickBot="1">
      <c r="A28" s="167" t="str">
        <f>IF(' grille U51'!$A37="","-","X")</f>
        <v>-</v>
      </c>
      <c r="B28" s="126" t="str">
        <f>IF(' grille U51'!$B37="","-","X")</f>
        <v>-</v>
      </c>
      <c r="C28" s="209"/>
      <c r="D28" s="56"/>
      <c r="E28" s="209"/>
      <c r="F28" s="56"/>
      <c r="G28" s="585"/>
      <c r="H28" s="35" t="s">
        <v>68</v>
      </c>
      <c r="I28" s="28" t="s">
        <v>69</v>
      </c>
      <c r="J28" s="235" t="str">
        <f>IF(' grille U51'!$F37="","-",' grille U51'!$F37)</f>
        <v>-</v>
      </c>
      <c r="K28" s="235" t="str">
        <f>IF(' grille U51'!$G37="","-",' grille U51'!$G37)</f>
        <v>-</v>
      </c>
      <c r="L28" s="235" t="str">
        <f>IF(' grille U51'!$H37="","-",' grille U51'!$H37)</f>
        <v>-</v>
      </c>
      <c r="M28" s="235" t="str">
        <f>IF(' grille U51'!$I37="","-",' grille U51'!$I37)</f>
        <v>-</v>
      </c>
      <c r="N28" s="54"/>
      <c r="O28" s="245"/>
      <c r="P28" s="56"/>
      <c r="Q28" s="221"/>
      <c r="R28" s="55"/>
      <c r="S28" s="245"/>
      <c r="T28" s="56"/>
      <c r="U28" s="221"/>
      <c r="W28" s="274">
        <f t="shared" si="0"/>
        <v>1</v>
      </c>
      <c r="X28" s="274">
        <f t="shared" si="1"/>
        <v>1</v>
      </c>
      <c r="Y28" s="55"/>
      <c r="Z28" s="221"/>
      <c r="AA28" s="55"/>
      <c r="AB28" s="221"/>
    </row>
    <row r="29" spans="1:28" ht="30.75" thickBot="1">
      <c r="A29" s="167" t="str">
        <f>IF(' grille U51'!$A38="","-","X")</f>
        <v>-</v>
      </c>
      <c r="B29" s="126" t="str">
        <f>IF(' grille U51'!$B38="","-","X")</f>
        <v>-</v>
      </c>
      <c r="C29" s="209"/>
      <c r="D29" s="56"/>
      <c r="E29" s="209"/>
      <c r="F29" s="56"/>
      <c r="G29" s="585"/>
      <c r="H29" s="57" t="s">
        <v>70</v>
      </c>
      <c r="I29" s="28" t="s">
        <v>71</v>
      </c>
      <c r="J29" s="235" t="str">
        <f>IF(' grille U51'!$F38="","-",' grille U51'!$F38)</f>
        <v>-</v>
      </c>
      <c r="K29" s="235" t="str">
        <f>IF(' grille U51'!$G38="","-",' grille U51'!$G38)</f>
        <v>-</v>
      </c>
      <c r="L29" s="235" t="str">
        <f>IF(' grille U51'!$H38="","-",' grille U51'!$H38)</f>
        <v>-</v>
      </c>
      <c r="M29" s="235" t="str">
        <f>IF(' grille U51'!$I38="","-",' grille U51'!$I38)</f>
        <v>-</v>
      </c>
      <c r="N29" s="54"/>
      <c r="O29" s="245"/>
      <c r="P29" s="56"/>
      <c r="Q29" s="221"/>
      <c r="R29" s="55"/>
      <c r="S29" s="245"/>
      <c r="T29" s="56"/>
      <c r="U29" s="221"/>
      <c r="W29" s="274">
        <f t="shared" si="0"/>
        <v>1</v>
      </c>
      <c r="X29" s="274">
        <f t="shared" si="1"/>
        <v>1</v>
      </c>
      <c r="Y29" s="55"/>
      <c r="Z29" s="221"/>
      <c r="AA29" s="55"/>
      <c r="AB29" s="221"/>
    </row>
    <row r="30" spans="1:28" ht="30.75" thickBot="1">
      <c r="A30" s="167" t="str">
        <f>IF(' grille U51'!$A39="","-","X")</f>
        <v>-</v>
      </c>
      <c r="B30" s="126" t="str">
        <f>IF(' grille U51'!$B39="","-","X")</f>
        <v>-</v>
      </c>
      <c r="C30" s="209"/>
      <c r="D30" s="56"/>
      <c r="E30" s="209"/>
      <c r="F30" s="56"/>
      <c r="G30" s="585"/>
      <c r="H30" s="57" t="s">
        <v>72</v>
      </c>
      <c r="I30" s="28" t="s">
        <v>73</v>
      </c>
      <c r="J30" s="235" t="str">
        <f>IF(' grille U51'!$F39="","-",' grille U51'!$F39)</f>
        <v>-</v>
      </c>
      <c r="K30" s="235" t="str">
        <f>IF(' grille U51'!$G39="","-",' grille U51'!$G39)</f>
        <v>-</v>
      </c>
      <c r="L30" s="235" t="str">
        <f>IF(' grille U51'!$H39="","-",' grille U51'!$H39)</f>
        <v>-</v>
      </c>
      <c r="M30" s="235" t="str">
        <f>IF(' grille U51'!$I39="","-",' grille U51'!$I39)</f>
        <v>-</v>
      </c>
      <c r="N30" s="54"/>
      <c r="O30" s="245"/>
      <c r="P30" s="56"/>
      <c r="Q30" s="221"/>
      <c r="R30" s="55"/>
      <c r="S30" s="245"/>
      <c r="T30" s="56"/>
      <c r="U30" s="221"/>
      <c r="W30" s="274">
        <f t="shared" si="0"/>
        <v>1</v>
      </c>
      <c r="X30" s="274">
        <f t="shared" si="1"/>
        <v>1</v>
      </c>
      <c r="Y30" s="55"/>
      <c r="Z30" s="221"/>
      <c r="AA30" s="55"/>
      <c r="AB30" s="221"/>
    </row>
    <row r="31" spans="1:28" ht="30.75" thickBot="1">
      <c r="A31" s="210" t="str">
        <f>IF(' grille U51'!$A40="","-","X")</f>
        <v>-</v>
      </c>
      <c r="B31" s="127" t="str">
        <f>IF(' grille U51'!$B40="","-","X")</f>
        <v>-</v>
      </c>
      <c r="C31" s="211"/>
      <c r="D31" s="60"/>
      <c r="E31" s="211"/>
      <c r="F31" s="60"/>
      <c r="G31" s="586"/>
      <c r="H31" s="49" t="s">
        <v>74</v>
      </c>
      <c r="I31" s="32" t="s">
        <v>75</v>
      </c>
      <c r="J31" s="235" t="str">
        <f>IF(' grille U51'!$F40="","-",' grille U51'!$F40)</f>
        <v>-</v>
      </c>
      <c r="K31" s="235" t="str">
        <f>IF(' grille U51'!$G40="","-",' grille U51'!$G40)</f>
        <v>-</v>
      </c>
      <c r="L31" s="235" t="str">
        <f>IF(' grille U51'!$H40="","-",' grille U51'!$H40)</f>
        <v>-</v>
      </c>
      <c r="M31" s="235" t="str">
        <f>IF(' grille U51'!$I40="","-",' grille U51'!$I40)</f>
        <v>-</v>
      </c>
      <c r="N31" s="58"/>
      <c r="O31" s="248"/>
      <c r="P31" s="60"/>
      <c r="Q31" s="252"/>
      <c r="R31" s="59"/>
      <c r="S31" s="248"/>
      <c r="T31" s="60"/>
      <c r="U31" s="252"/>
      <c r="W31" s="274">
        <f t="shared" si="0"/>
        <v>1</v>
      </c>
      <c r="X31" s="274">
        <f t="shared" si="1"/>
        <v>1</v>
      </c>
      <c r="Y31" s="59"/>
      <c r="Z31" s="252"/>
      <c r="AA31" s="59"/>
      <c r="AB31" s="252"/>
    </row>
    <row r="32" spans="1:28" ht="30.75" thickBot="1">
      <c r="A32" s="212"/>
      <c r="B32" s="213"/>
      <c r="C32" s="158" t="str">
        <f>IF('grille U 52'!$A32="","-","X")</f>
        <v>-</v>
      </c>
      <c r="D32" s="159" t="str">
        <f>IF('grille U 52'!$B32="","-","X")</f>
        <v>-</v>
      </c>
      <c r="E32" s="208"/>
      <c r="F32" s="53"/>
      <c r="G32" s="584" t="s">
        <v>98</v>
      </c>
      <c r="H32" s="29" t="s">
        <v>99</v>
      </c>
      <c r="I32" s="46" t="s">
        <v>100</v>
      </c>
      <c r="J32" s="61"/>
      <c r="K32" s="236"/>
      <c r="L32" s="63"/>
      <c r="M32" s="63"/>
      <c r="N32" s="249" t="str">
        <f>IF('grille U 52'!$F32="","-",'grille U 52'!$F32)</f>
        <v>-</v>
      </c>
      <c r="O32" s="249" t="str">
        <f>IF('grille U 52'!$G32="","-",'grille U 52'!$G32)</f>
        <v>-</v>
      </c>
      <c r="P32" s="249" t="str">
        <f>IF('grille U 52'!$H32="","-",'grille U 52'!$H32)</f>
        <v>-</v>
      </c>
      <c r="Q32" s="249" t="str">
        <f>IF('grille U 52'!$I32="","-",'grille U 52'!$I32)</f>
        <v>-</v>
      </c>
      <c r="R32" s="62"/>
      <c r="S32" s="236"/>
      <c r="T32" s="63"/>
      <c r="U32" s="253"/>
      <c r="W32" s="61"/>
      <c r="X32" s="63"/>
      <c r="Y32" s="274">
        <f aca="true" t="shared" si="6" ref="Y32:Y47">IF(N32&lt;=O32,1,0)</f>
        <v>1</v>
      </c>
      <c r="Z32" s="274">
        <f aca="true" t="shared" si="7" ref="Z32:Z47">IF(P32&lt;=Q32,1,0)</f>
        <v>1</v>
      </c>
      <c r="AA32" s="62"/>
      <c r="AB32" s="253"/>
    </row>
    <row r="33" spans="1:28" ht="45.75" thickBot="1">
      <c r="A33" s="212"/>
      <c r="B33" s="213"/>
      <c r="C33" s="168" t="str">
        <f>IF('grille U 52'!$A33="","-","X")</f>
        <v>-</v>
      </c>
      <c r="D33" s="261" t="str">
        <f>IF('grille U 52'!$B33="","-","X")</f>
        <v>-</v>
      </c>
      <c r="E33" s="216"/>
      <c r="F33" s="95"/>
      <c r="G33" s="609"/>
      <c r="H33" s="35" t="s">
        <v>101</v>
      </c>
      <c r="I33" s="41" t="s">
        <v>165</v>
      </c>
      <c r="J33" s="64"/>
      <c r="K33" s="237"/>
      <c r="L33" s="66"/>
      <c r="M33" s="66"/>
      <c r="N33" s="249" t="str">
        <f>IF('grille U 52'!$F33="","-",'grille U 52'!$F33)</f>
        <v>-</v>
      </c>
      <c r="O33" s="249" t="str">
        <f>IF('grille U 52'!$G33="","-",'grille U 52'!$G33)</f>
        <v>-</v>
      </c>
      <c r="P33" s="249" t="str">
        <f>IF('grille U 52'!$H33="","-",'grille U 52'!$H33)</f>
        <v>-</v>
      </c>
      <c r="Q33" s="249" t="str">
        <f>IF('grille U 52'!$I33="","-",'grille U 52'!$I33)</f>
        <v>-</v>
      </c>
      <c r="R33" s="65"/>
      <c r="S33" s="237"/>
      <c r="T33" s="66"/>
      <c r="U33" s="254"/>
      <c r="W33" s="64"/>
      <c r="X33" s="66"/>
      <c r="Y33" s="274">
        <f t="shared" si="6"/>
        <v>1</v>
      </c>
      <c r="Z33" s="274">
        <f t="shared" si="7"/>
        <v>1</v>
      </c>
      <c r="AA33" s="65"/>
      <c r="AB33" s="254"/>
    </row>
    <row r="34" spans="1:28" ht="16.5" thickBot="1">
      <c r="A34" s="212"/>
      <c r="B34" s="213"/>
      <c r="C34" s="168" t="str">
        <f>IF('grille U 52'!$A34="","-","X")</f>
        <v>-</v>
      </c>
      <c r="D34" s="261" t="str">
        <f>IF('grille U 52'!$B34="","-","X")</f>
        <v>-</v>
      </c>
      <c r="E34" s="217"/>
      <c r="F34" s="218"/>
      <c r="G34" s="609"/>
      <c r="H34" s="29"/>
      <c r="I34" s="46" t="s">
        <v>166</v>
      </c>
      <c r="J34" s="67"/>
      <c r="K34" s="238"/>
      <c r="L34" s="69"/>
      <c r="M34" s="69"/>
      <c r="N34" s="249" t="str">
        <f>IF('grille U 52'!$F34="","-",'grille U 52'!$F34)</f>
        <v>-</v>
      </c>
      <c r="O34" s="249" t="str">
        <f>IF('grille U 52'!$G34="","-",'grille U 52'!$G34)</f>
        <v>-</v>
      </c>
      <c r="P34" s="249" t="str">
        <f>IF('grille U 52'!$H34="","-",'grille U 52'!$H34)</f>
        <v>-</v>
      </c>
      <c r="Q34" s="249" t="str">
        <f>IF('grille U 52'!$I34="","-",'grille U 52'!$I34)</f>
        <v>-</v>
      </c>
      <c r="R34" s="68"/>
      <c r="S34" s="238"/>
      <c r="T34" s="69"/>
      <c r="U34" s="255"/>
      <c r="W34" s="67"/>
      <c r="X34" s="69"/>
      <c r="Y34" s="274">
        <f t="shared" si="6"/>
        <v>1</v>
      </c>
      <c r="Z34" s="274">
        <f t="shared" si="7"/>
        <v>1</v>
      </c>
      <c r="AA34" s="68"/>
      <c r="AB34" s="255"/>
    </row>
    <row r="35" spans="1:28" ht="30.75" thickBot="1">
      <c r="A35" s="212"/>
      <c r="B35" s="213"/>
      <c r="C35" s="168" t="str">
        <f>IF('grille U 52'!$A35="","-","X")</f>
        <v>-</v>
      </c>
      <c r="D35" s="261" t="str">
        <f>IF('grille U 52'!$B35="","-","X")</f>
        <v>-</v>
      </c>
      <c r="E35" s="216"/>
      <c r="F35" s="95"/>
      <c r="G35" s="609"/>
      <c r="H35" s="70" t="s">
        <v>102</v>
      </c>
      <c r="I35" s="41" t="s">
        <v>167</v>
      </c>
      <c r="J35" s="71"/>
      <c r="K35" s="239"/>
      <c r="L35" s="73"/>
      <c r="M35" s="73"/>
      <c r="N35" s="249" t="str">
        <f>IF('grille U 52'!$F35="","-",'grille U 52'!$F35)</f>
        <v>-</v>
      </c>
      <c r="O35" s="249" t="str">
        <f>IF('grille U 52'!$G35="","-",'grille U 52'!$G35)</f>
        <v>-</v>
      </c>
      <c r="P35" s="249" t="str">
        <f>IF('grille U 52'!$H35="","-",'grille U 52'!$H35)</f>
        <v>-</v>
      </c>
      <c r="Q35" s="249" t="str">
        <f>IF('grille U 52'!$I35="","-",'grille U 52'!$I35)</f>
        <v>-</v>
      </c>
      <c r="R35" s="72"/>
      <c r="S35" s="239"/>
      <c r="T35" s="73"/>
      <c r="U35" s="256"/>
      <c r="W35" s="71"/>
      <c r="X35" s="73"/>
      <c r="Y35" s="274">
        <f t="shared" si="6"/>
        <v>1</v>
      </c>
      <c r="Z35" s="274">
        <f t="shared" si="7"/>
        <v>1</v>
      </c>
      <c r="AA35" s="72"/>
      <c r="AB35" s="256"/>
    </row>
    <row r="36" spans="1:28" ht="30.75" thickBot="1">
      <c r="A36" s="212"/>
      <c r="B36" s="213"/>
      <c r="C36" s="168" t="str">
        <f>IF('grille U 52'!$A36="","-","X")</f>
        <v>-</v>
      </c>
      <c r="D36" s="261" t="str">
        <f>IF('grille U 52'!$B36="","-","X")</f>
        <v>-</v>
      </c>
      <c r="E36" s="217"/>
      <c r="F36" s="218"/>
      <c r="G36" s="609"/>
      <c r="H36" s="70"/>
      <c r="I36" s="41" t="s">
        <v>168</v>
      </c>
      <c r="J36" s="71"/>
      <c r="K36" s="239"/>
      <c r="L36" s="73"/>
      <c r="M36" s="73"/>
      <c r="N36" s="249" t="str">
        <f>IF('grille U 52'!$F36="","-",'grille U 52'!$F36)</f>
        <v>-</v>
      </c>
      <c r="O36" s="249" t="str">
        <f>IF('grille U 52'!$G36="","-",'grille U 52'!$G36)</f>
        <v>-</v>
      </c>
      <c r="P36" s="249" t="str">
        <f>IF('grille U 52'!$H36="","-",'grille U 52'!$H36)</f>
        <v>-</v>
      </c>
      <c r="Q36" s="249" t="str">
        <f>IF('grille U 52'!$I36="","-",'grille U 52'!$I36)</f>
        <v>-</v>
      </c>
      <c r="R36" s="72"/>
      <c r="S36" s="239"/>
      <c r="T36" s="73"/>
      <c r="U36" s="256"/>
      <c r="W36" s="71"/>
      <c r="X36" s="73"/>
      <c r="Y36" s="274">
        <f t="shared" si="6"/>
        <v>1</v>
      </c>
      <c r="Z36" s="274">
        <f t="shared" si="7"/>
        <v>1</v>
      </c>
      <c r="AA36" s="72"/>
      <c r="AB36" s="256"/>
    </row>
    <row r="37" spans="1:28" ht="16.5" thickBot="1">
      <c r="A37" s="212"/>
      <c r="B37" s="213"/>
      <c r="C37" s="168" t="str">
        <f>IF('grille U 52'!$A37="","-","X")</f>
        <v>-</v>
      </c>
      <c r="D37" s="261" t="str">
        <f>IF('grille U 52'!$B37="","-","X")</f>
        <v>-</v>
      </c>
      <c r="E37" s="217"/>
      <c r="F37" s="218"/>
      <c r="G37" s="609"/>
      <c r="H37" s="70"/>
      <c r="I37" s="41" t="s">
        <v>169</v>
      </c>
      <c r="J37" s="71"/>
      <c r="K37" s="239"/>
      <c r="L37" s="73"/>
      <c r="M37" s="73"/>
      <c r="N37" s="249" t="str">
        <f>IF('grille U 52'!$F37="","-",'grille U 52'!$F37)</f>
        <v>-</v>
      </c>
      <c r="O37" s="249" t="str">
        <f>IF('grille U 52'!$G37="","-",'grille U 52'!$G37)</f>
        <v>-</v>
      </c>
      <c r="P37" s="249" t="str">
        <f>IF('grille U 52'!$H37="","-",'grille U 52'!$H37)</f>
        <v>-</v>
      </c>
      <c r="Q37" s="249" t="str">
        <f>IF('grille U 52'!$I37="","-",'grille U 52'!$I37)</f>
        <v>-</v>
      </c>
      <c r="R37" s="72"/>
      <c r="S37" s="239"/>
      <c r="T37" s="73"/>
      <c r="U37" s="256"/>
      <c r="W37" s="71"/>
      <c r="X37" s="73"/>
      <c r="Y37" s="274">
        <f t="shared" si="6"/>
        <v>1</v>
      </c>
      <c r="Z37" s="274">
        <f t="shared" si="7"/>
        <v>1</v>
      </c>
      <c r="AA37" s="72"/>
      <c r="AB37" s="256"/>
    </row>
    <row r="38" spans="1:28" ht="16.5" thickBot="1">
      <c r="A38" s="212"/>
      <c r="B38" s="213"/>
      <c r="C38" s="168" t="str">
        <f>IF('grille U 52'!$A38="","-","X")</f>
        <v>-</v>
      </c>
      <c r="D38" s="261" t="str">
        <f>IF('grille U 52'!$B38="","-","X")</f>
        <v>-</v>
      </c>
      <c r="E38" s="209"/>
      <c r="F38" s="56"/>
      <c r="G38" s="609"/>
      <c r="H38" s="74" t="s">
        <v>103</v>
      </c>
      <c r="I38" s="48" t="s">
        <v>104</v>
      </c>
      <c r="J38" s="75"/>
      <c r="K38" s="240"/>
      <c r="L38" s="77"/>
      <c r="M38" s="77"/>
      <c r="N38" s="249" t="str">
        <f>IF('grille U 52'!$F38="","-",'grille U 52'!$F38)</f>
        <v>-</v>
      </c>
      <c r="O38" s="249" t="str">
        <f>IF('grille U 52'!$G38="","-",'grille U 52'!$G38)</f>
        <v>-</v>
      </c>
      <c r="P38" s="249" t="str">
        <f>IF('grille U 52'!$H38="","-",'grille U 52'!$H38)</f>
        <v>-</v>
      </c>
      <c r="Q38" s="249" t="str">
        <f>IF('grille U 52'!$I38="","-",'grille U 52'!$I38)</f>
        <v>-</v>
      </c>
      <c r="R38" s="76"/>
      <c r="S38" s="240"/>
      <c r="T38" s="77"/>
      <c r="U38" s="257"/>
      <c r="W38" s="75"/>
      <c r="X38" s="77"/>
      <c r="Y38" s="274">
        <f t="shared" si="6"/>
        <v>1</v>
      </c>
      <c r="Z38" s="274">
        <f t="shared" si="7"/>
        <v>1</v>
      </c>
      <c r="AA38" s="76"/>
      <c r="AB38" s="257"/>
    </row>
    <row r="39" spans="1:28" ht="30.75" thickBot="1">
      <c r="A39" s="212"/>
      <c r="B39" s="213"/>
      <c r="C39" s="168" t="str">
        <f>IF('grille U 52'!$A39="","-","X")</f>
        <v>-</v>
      </c>
      <c r="D39" s="261" t="str">
        <f>IF('grille U 52'!$B39="","-","X")</f>
        <v>-</v>
      </c>
      <c r="E39" s="217"/>
      <c r="F39" s="218"/>
      <c r="G39" s="609"/>
      <c r="H39" s="70" t="s">
        <v>105</v>
      </c>
      <c r="I39" s="41" t="s">
        <v>106</v>
      </c>
      <c r="J39" s="71"/>
      <c r="K39" s="239"/>
      <c r="L39" s="73"/>
      <c r="M39" s="73"/>
      <c r="N39" s="249" t="str">
        <f>IF('grille U 52'!$F39="","-",'grille U 52'!$F39)</f>
        <v>-</v>
      </c>
      <c r="O39" s="249" t="str">
        <f>IF('grille U 52'!$G39="","-",'grille U 52'!$G39)</f>
        <v>-</v>
      </c>
      <c r="P39" s="249" t="str">
        <f>IF('grille U 52'!$H39="","-",'grille U 52'!$H39)</f>
        <v>-</v>
      </c>
      <c r="Q39" s="249" t="str">
        <f>IF('grille U 52'!$I39="","-",'grille U 52'!$I39)</f>
        <v>-</v>
      </c>
      <c r="R39" s="72"/>
      <c r="S39" s="239"/>
      <c r="T39" s="73"/>
      <c r="U39" s="256"/>
      <c r="W39" s="71"/>
      <c r="X39" s="73"/>
      <c r="Y39" s="274">
        <f t="shared" si="6"/>
        <v>1</v>
      </c>
      <c r="Z39" s="274">
        <f t="shared" si="7"/>
        <v>1</v>
      </c>
      <c r="AA39" s="72"/>
      <c r="AB39" s="256"/>
    </row>
    <row r="40" spans="1:28" ht="45.75" thickBot="1">
      <c r="A40" s="212"/>
      <c r="B40" s="213"/>
      <c r="C40" s="168" t="str">
        <f>IF('grille U 52'!$A40="","-","X")</f>
        <v>-</v>
      </c>
      <c r="D40" s="261" t="str">
        <f>IF('grille U 52'!$B40="","-","X")</f>
        <v>-</v>
      </c>
      <c r="E40" s="209"/>
      <c r="F40" s="56"/>
      <c r="G40" s="609"/>
      <c r="H40" s="74" t="s">
        <v>107</v>
      </c>
      <c r="I40" s="78" t="s">
        <v>108</v>
      </c>
      <c r="J40" s="79"/>
      <c r="K40" s="241"/>
      <c r="L40" s="81"/>
      <c r="M40" s="81"/>
      <c r="N40" s="249" t="str">
        <f>IF('grille U 52'!$F40="","-",'grille U 52'!$F40)</f>
        <v>-</v>
      </c>
      <c r="O40" s="249" t="str">
        <f>IF('grille U 52'!$G40="","-",'grille U 52'!$G40)</f>
        <v>-</v>
      </c>
      <c r="P40" s="249" t="str">
        <f>IF('grille U 52'!$H40="","-",'grille U 52'!$H40)</f>
        <v>-</v>
      </c>
      <c r="Q40" s="249" t="str">
        <f>IF('grille U 52'!$I40="","-",'grille U 52'!$I40)</f>
        <v>-</v>
      </c>
      <c r="R40" s="80"/>
      <c r="S40" s="241"/>
      <c r="T40" s="81"/>
      <c r="U40" s="258"/>
      <c r="W40" s="79"/>
      <c r="X40" s="81"/>
      <c r="Y40" s="274">
        <f t="shared" si="6"/>
        <v>1</v>
      </c>
      <c r="Z40" s="274">
        <f t="shared" si="7"/>
        <v>1</v>
      </c>
      <c r="AA40" s="80"/>
      <c r="AB40" s="258"/>
    </row>
    <row r="41" spans="1:28" ht="16.5" thickBot="1">
      <c r="A41" s="212"/>
      <c r="B41" s="213"/>
      <c r="C41" s="168" t="str">
        <f>IF('grille U 52'!$A41="","-","X")</f>
        <v>-</v>
      </c>
      <c r="D41" s="261" t="str">
        <f>IF('grille U 52'!$B41="","-","X")</f>
        <v>-</v>
      </c>
      <c r="E41" s="217"/>
      <c r="F41" s="218"/>
      <c r="G41" s="609"/>
      <c r="H41" s="70" t="s">
        <v>109</v>
      </c>
      <c r="I41" s="82" t="s">
        <v>161</v>
      </c>
      <c r="J41" s="83"/>
      <c r="K41" s="242"/>
      <c r="L41" s="85"/>
      <c r="M41" s="85"/>
      <c r="N41" s="249" t="str">
        <f>IF('grille U 52'!$F41="","-",'grille U 52'!$F41)</f>
        <v>-</v>
      </c>
      <c r="O41" s="249" t="str">
        <f>IF('grille U 52'!$G41="","-",'grille U 52'!$G41)</f>
        <v>-</v>
      </c>
      <c r="P41" s="249" t="str">
        <f>IF('grille U 52'!$H41="","-",'grille U 52'!$H41)</f>
        <v>-</v>
      </c>
      <c r="Q41" s="249" t="str">
        <f>IF('grille U 52'!$I41="","-",'grille U 52'!$I41)</f>
        <v>-</v>
      </c>
      <c r="R41" s="84"/>
      <c r="S41" s="242"/>
      <c r="T41" s="85"/>
      <c r="U41" s="259"/>
      <c r="W41" s="83"/>
      <c r="X41" s="85"/>
      <c r="Y41" s="274">
        <f t="shared" si="6"/>
        <v>1</v>
      </c>
      <c r="Z41" s="274">
        <f t="shared" si="7"/>
        <v>1</v>
      </c>
      <c r="AA41" s="84"/>
      <c r="AB41" s="259"/>
    </row>
    <row r="42" spans="1:28" ht="30.75" thickBot="1">
      <c r="A42" s="212"/>
      <c r="B42" s="213"/>
      <c r="C42" s="168" t="str">
        <f>IF('grille U 52'!$A42="","-","X")</f>
        <v>-</v>
      </c>
      <c r="D42" s="261" t="str">
        <f>IF('grille U 52'!$B42="","-","X")</f>
        <v>-</v>
      </c>
      <c r="E42" s="217"/>
      <c r="F42" s="218"/>
      <c r="G42" s="609"/>
      <c r="H42" s="70"/>
      <c r="I42" s="41" t="s">
        <v>162</v>
      </c>
      <c r="J42" s="83"/>
      <c r="K42" s="242"/>
      <c r="L42" s="85"/>
      <c r="M42" s="85"/>
      <c r="N42" s="249" t="str">
        <f>IF('grille U 52'!$F42="","-",'grille U 52'!$F42)</f>
        <v>-</v>
      </c>
      <c r="O42" s="249" t="str">
        <f>IF('grille U 52'!$G42="","-",'grille U 52'!$G42)</f>
        <v>-</v>
      </c>
      <c r="P42" s="249" t="str">
        <f>IF('grille U 52'!$H42="","-",'grille U 52'!$H42)</f>
        <v>-</v>
      </c>
      <c r="Q42" s="249" t="str">
        <f>IF('grille U 52'!$I42="","-",'grille U 52'!$I42)</f>
        <v>-</v>
      </c>
      <c r="R42" s="84"/>
      <c r="S42" s="242"/>
      <c r="T42" s="85"/>
      <c r="U42" s="259"/>
      <c r="W42" s="83"/>
      <c r="X42" s="85"/>
      <c r="Y42" s="274">
        <f t="shared" si="6"/>
        <v>1</v>
      </c>
      <c r="Z42" s="274">
        <f t="shared" si="7"/>
        <v>1</v>
      </c>
      <c r="AA42" s="84"/>
      <c r="AB42" s="259"/>
    </row>
    <row r="43" spans="1:28" ht="30.75" thickBot="1">
      <c r="A43" s="212"/>
      <c r="B43" s="213"/>
      <c r="C43" s="168" t="str">
        <f>IF('grille U 52'!$A43="","-","X")</f>
        <v>-</v>
      </c>
      <c r="D43" s="261" t="str">
        <f>IF('grille U 52'!$B43="","-","X")</f>
        <v>-</v>
      </c>
      <c r="E43" s="217"/>
      <c r="F43" s="218"/>
      <c r="G43" s="609"/>
      <c r="H43" s="70"/>
      <c r="I43" s="41" t="s">
        <v>163</v>
      </c>
      <c r="J43" s="83"/>
      <c r="K43" s="242"/>
      <c r="L43" s="85"/>
      <c r="M43" s="85"/>
      <c r="N43" s="249" t="str">
        <f>IF('grille U 52'!$F43="","-",'grille U 52'!$F43)</f>
        <v>-</v>
      </c>
      <c r="O43" s="249" t="str">
        <f>IF('grille U 52'!$G43="","-",'grille U 52'!$G43)</f>
        <v>-</v>
      </c>
      <c r="P43" s="249" t="str">
        <f>IF('grille U 52'!$H43="","-",'grille U 52'!$H43)</f>
        <v>-</v>
      </c>
      <c r="Q43" s="249" t="str">
        <f>IF('grille U 52'!$I43="","-",'grille U 52'!$I43)</f>
        <v>-</v>
      </c>
      <c r="R43" s="84"/>
      <c r="S43" s="242"/>
      <c r="T43" s="85"/>
      <c r="U43" s="259"/>
      <c r="W43" s="83"/>
      <c r="X43" s="85"/>
      <c r="Y43" s="274">
        <f t="shared" si="6"/>
        <v>1</v>
      </c>
      <c r="Z43" s="274">
        <f t="shared" si="7"/>
        <v>1</v>
      </c>
      <c r="AA43" s="84"/>
      <c r="AB43" s="259"/>
    </row>
    <row r="44" spans="1:28" ht="30.75" thickBot="1">
      <c r="A44" s="212"/>
      <c r="B44" s="213"/>
      <c r="C44" s="168" t="str">
        <f>IF('grille U 52'!$A44="","-","X")</f>
        <v>-</v>
      </c>
      <c r="D44" s="261" t="str">
        <f>IF('grille U 52'!$B44="","-","X")</f>
        <v>-</v>
      </c>
      <c r="E44" s="217"/>
      <c r="F44" s="218"/>
      <c r="G44" s="609"/>
      <c r="H44" s="70"/>
      <c r="I44" s="41" t="s">
        <v>164</v>
      </c>
      <c r="J44" s="83"/>
      <c r="K44" s="242"/>
      <c r="L44" s="85"/>
      <c r="M44" s="85"/>
      <c r="N44" s="249" t="str">
        <f>IF('grille U 52'!$F44="","-",'grille U 52'!$F44)</f>
        <v>-</v>
      </c>
      <c r="O44" s="249" t="str">
        <f>IF('grille U 52'!$G44="","-",'grille U 52'!$G44)</f>
        <v>-</v>
      </c>
      <c r="P44" s="249" t="str">
        <f>IF('grille U 52'!$H44="","-",'grille U 52'!$H44)</f>
        <v>-</v>
      </c>
      <c r="Q44" s="249" t="str">
        <f>IF('grille U 52'!$I44="","-",'grille U 52'!$I44)</f>
        <v>-</v>
      </c>
      <c r="R44" s="84"/>
      <c r="S44" s="242"/>
      <c r="T44" s="85"/>
      <c r="U44" s="259"/>
      <c r="W44" s="83"/>
      <c r="X44" s="85"/>
      <c r="Y44" s="274">
        <f t="shared" si="6"/>
        <v>1</v>
      </c>
      <c r="Z44" s="274">
        <f t="shared" si="7"/>
        <v>1</v>
      </c>
      <c r="AA44" s="84"/>
      <c r="AB44" s="259"/>
    </row>
    <row r="45" spans="1:28" ht="30.75" thickBot="1">
      <c r="A45" s="212"/>
      <c r="B45" s="213"/>
      <c r="C45" s="168" t="str">
        <f>IF('grille U 52'!$A45="","-","X")</f>
        <v>-</v>
      </c>
      <c r="D45" s="261" t="str">
        <f>IF('grille U 52'!$B45="","-","X")</f>
        <v>-</v>
      </c>
      <c r="E45" s="209"/>
      <c r="F45" s="56"/>
      <c r="G45" s="609"/>
      <c r="H45" s="74" t="s">
        <v>110</v>
      </c>
      <c r="I45" s="78" t="s">
        <v>111</v>
      </c>
      <c r="J45" s="79"/>
      <c r="K45" s="241"/>
      <c r="L45" s="81"/>
      <c r="M45" s="81"/>
      <c r="N45" s="249" t="str">
        <f>IF('grille U 52'!$F45="","-",'grille U 52'!$F45)</f>
        <v>-</v>
      </c>
      <c r="O45" s="249" t="str">
        <f>IF('grille U 52'!$G45="","-",'grille U 52'!$G45)</f>
        <v>-</v>
      </c>
      <c r="P45" s="249" t="str">
        <f>IF('grille U 52'!$H45="","-",'grille U 52'!$H45)</f>
        <v>-</v>
      </c>
      <c r="Q45" s="249" t="str">
        <f>IF('grille U 52'!$I45="","-",'grille U 52'!$I45)</f>
        <v>-</v>
      </c>
      <c r="R45" s="80"/>
      <c r="S45" s="241"/>
      <c r="T45" s="81"/>
      <c r="U45" s="258"/>
      <c r="W45" s="79"/>
      <c r="X45" s="81"/>
      <c r="Y45" s="274">
        <f t="shared" si="6"/>
        <v>1</v>
      </c>
      <c r="Z45" s="274">
        <f t="shared" si="7"/>
        <v>1</v>
      </c>
      <c r="AA45" s="80"/>
      <c r="AB45" s="258"/>
    </row>
    <row r="46" spans="1:28" ht="45.75" thickBot="1">
      <c r="A46" s="212"/>
      <c r="B46" s="213"/>
      <c r="C46" s="168" t="str">
        <f>IF('grille U 52'!$A46="","-","X")</f>
        <v>-</v>
      </c>
      <c r="D46" s="261" t="str">
        <f>IF('grille U 52'!$B46="","-","X")</f>
        <v>-</v>
      </c>
      <c r="E46" s="209"/>
      <c r="F46" s="56"/>
      <c r="G46" s="609"/>
      <c r="H46" s="86" t="s">
        <v>112</v>
      </c>
      <c r="I46" s="87" t="s">
        <v>113</v>
      </c>
      <c r="J46" s="79"/>
      <c r="K46" s="241"/>
      <c r="L46" s="81"/>
      <c r="M46" s="81"/>
      <c r="N46" s="249" t="str">
        <f>IF('grille U 52'!$F46="","-",'grille U 52'!$F46)</f>
        <v>-</v>
      </c>
      <c r="O46" s="249" t="str">
        <f>IF('grille U 52'!$G46="","-",'grille U 52'!$G46)</f>
        <v>-</v>
      </c>
      <c r="P46" s="249" t="str">
        <f>IF('grille U 52'!$H46="","-",'grille U 52'!$H46)</f>
        <v>-</v>
      </c>
      <c r="Q46" s="249" t="str">
        <f>IF('grille U 52'!$I46="","-",'grille U 52'!$I46)</f>
        <v>-</v>
      </c>
      <c r="R46" s="80"/>
      <c r="S46" s="241"/>
      <c r="T46" s="81"/>
      <c r="U46" s="258"/>
      <c r="W46" s="79"/>
      <c r="X46" s="81"/>
      <c r="Y46" s="274">
        <f t="shared" si="6"/>
        <v>1</v>
      </c>
      <c r="Z46" s="274">
        <f t="shared" si="7"/>
        <v>1</v>
      </c>
      <c r="AA46" s="80"/>
      <c r="AB46" s="258"/>
    </row>
    <row r="47" spans="1:28" ht="30.75" thickBot="1">
      <c r="A47" s="212"/>
      <c r="B47" s="213"/>
      <c r="C47" s="233" t="str">
        <f>IF('grille U 52'!$A47="","-","X")</f>
        <v>-</v>
      </c>
      <c r="D47" s="262" t="str">
        <f>IF('grille U 52'!$B47="","-","X")</f>
        <v>-</v>
      </c>
      <c r="E47" s="219"/>
      <c r="F47" s="220"/>
      <c r="G47" s="610"/>
      <c r="H47" s="88" t="s">
        <v>114</v>
      </c>
      <c r="I47" s="89" t="s">
        <v>115</v>
      </c>
      <c r="J47" s="90"/>
      <c r="K47" s="243"/>
      <c r="L47" s="92"/>
      <c r="M47" s="92"/>
      <c r="N47" s="249" t="str">
        <f>IF('grille U 52'!$F47="","-",'grille U 52'!$F47)</f>
        <v>-</v>
      </c>
      <c r="O47" s="249" t="str">
        <f>IF('grille U 52'!$G47="","-",'grille U 52'!$G47)</f>
        <v>-</v>
      </c>
      <c r="P47" s="249" t="str">
        <f>IF('grille U 52'!$H47="","-",'grille U 52'!$H47)</f>
        <v>-</v>
      </c>
      <c r="Q47" s="249" t="str">
        <f>IF('grille U 52'!$I47="","-",'grille U 52'!$I47)</f>
        <v>-</v>
      </c>
      <c r="R47" s="91"/>
      <c r="S47" s="243"/>
      <c r="T47" s="92"/>
      <c r="U47" s="260"/>
      <c r="W47" s="90"/>
      <c r="X47" s="92"/>
      <c r="Y47" s="274">
        <f t="shared" si="6"/>
        <v>1</v>
      </c>
      <c r="Z47" s="274">
        <f t="shared" si="7"/>
        <v>1</v>
      </c>
      <c r="AA47" s="91"/>
      <c r="AB47" s="260"/>
    </row>
    <row r="48" spans="1:28" ht="16.5" thickBot="1">
      <c r="A48" s="208"/>
      <c r="B48" s="52"/>
      <c r="C48" s="208"/>
      <c r="D48" s="52"/>
      <c r="E48" s="160" t="str">
        <f>IF('grille U 53'!$A32="","-","X")</f>
        <v>-</v>
      </c>
      <c r="F48" s="142" t="str">
        <f>IF('grille U 53'!$B32="","-","X")</f>
        <v>-</v>
      </c>
      <c r="G48" s="584" t="s">
        <v>118</v>
      </c>
      <c r="H48" s="25" t="s">
        <v>119</v>
      </c>
      <c r="I48" s="50" t="s">
        <v>120</v>
      </c>
      <c r="J48" s="51"/>
      <c r="K48" s="244"/>
      <c r="L48" s="53"/>
      <c r="M48" s="53"/>
      <c r="N48" s="51"/>
      <c r="O48" s="244"/>
      <c r="P48" s="53"/>
      <c r="Q48" s="251"/>
      <c r="R48" s="250" t="str">
        <f>IF('grille U 53'!$F32="","-",'grille U 53'!$F32)</f>
        <v>-</v>
      </c>
      <c r="S48" s="250" t="str">
        <f>IF('grille U 53'!$G32="","-",'grille U 53'!$G32)</f>
        <v>-</v>
      </c>
      <c r="T48" s="250" t="str">
        <f>IF('grille U 53'!$H32="","-",'grille U 53'!$H32)</f>
        <v>-</v>
      </c>
      <c r="U48" s="250" t="str">
        <f>IF('grille U 53'!$I32="","-",'grille U 53'!$I32)</f>
        <v>-</v>
      </c>
      <c r="W48" s="51"/>
      <c r="X48" s="53"/>
      <c r="Y48" s="51"/>
      <c r="Z48" s="53"/>
      <c r="AA48" s="274">
        <f aca="true" t="shared" si="8" ref="AA48:AA79">IF(R48&lt;=S48,1,0)</f>
        <v>1</v>
      </c>
      <c r="AB48" s="274">
        <f aca="true" t="shared" si="9" ref="AB48:AB79">IF(T48&lt;=U48,1,0)</f>
        <v>1</v>
      </c>
    </row>
    <row r="49" spans="1:28" ht="16.5" thickBot="1">
      <c r="A49" s="209"/>
      <c r="B49" s="56"/>
      <c r="C49" s="209"/>
      <c r="D49" s="56"/>
      <c r="E49" s="169" t="str">
        <f>IF('grille U 53'!$A33="","-","X")</f>
        <v>-</v>
      </c>
      <c r="F49" s="144" t="str">
        <f>IF('grille U 53'!$B33="","-","X")</f>
        <v>-</v>
      </c>
      <c r="G49" s="585"/>
      <c r="H49" s="35" t="s">
        <v>121</v>
      </c>
      <c r="I49" s="28" t="s">
        <v>122</v>
      </c>
      <c r="J49" s="54"/>
      <c r="K49" s="245"/>
      <c r="L49" s="56"/>
      <c r="M49" s="56"/>
      <c r="N49" s="54"/>
      <c r="O49" s="245"/>
      <c r="P49" s="56"/>
      <c r="Q49" s="221"/>
      <c r="R49" s="250" t="str">
        <f>IF('grille U 53'!$F33="","-",'grille U 53'!$F33)</f>
        <v>-</v>
      </c>
      <c r="S49" s="250" t="str">
        <f>IF('grille U 53'!$G33="","-",'grille U 53'!$G33)</f>
        <v>-</v>
      </c>
      <c r="T49" s="250" t="str">
        <f>IF('grille U 53'!$H33="","-",'grille U 53'!$H33)</f>
        <v>-</v>
      </c>
      <c r="U49" s="250" t="str">
        <f>IF('grille U 53'!$I33="","-",'grille U 53'!$I33)</f>
        <v>-</v>
      </c>
      <c r="W49" s="54"/>
      <c r="X49" s="56"/>
      <c r="Y49" s="54"/>
      <c r="Z49" s="56"/>
      <c r="AA49" s="274">
        <f t="shared" si="8"/>
        <v>1</v>
      </c>
      <c r="AB49" s="274">
        <f t="shared" si="9"/>
        <v>1</v>
      </c>
    </row>
    <row r="50" spans="1:28" ht="16.5" thickBot="1">
      <c r="A50" s="209"/>
      <c r="B50" s="56"/>
      <c r="C50" s="209"/>
      <c r="D50" s="56"/>
      <c r="E50" s="169" t="str">
        <f>IF('grille U 53'!$A34="","-","X")</f>
        <v>-</v>
      </c>
      <c r="F50" s="144" t="str">
        <f>IF('grille U 53'!$B34="","-","X")</f>
        <v>-</v>
      </c>
      <c r="G50" s="585"/>
      <c r="H50" s="57" t="s">
        <v>123</v>
      </c>
      <c r="I50" s="28" t="s">
        <v>124</v>
      </c>
      <c r="J50" s="54"/>
      <c r="K50" s="245"/>
      <c r="L50" s="56"/>
      <c r="M50" s="56"/>
      <c r="N50" s="54"/>
      <c r="O50" s="245"/>
      <c r="P50" s="56"/>
      <c r="Q50" s="221"/>
      <c r="R50" s="250" t="str">
        <f>IF('grille U 53'!$F34="","-",'grille U 53'!$F34)</f>
        <v>-</v>
      </c>
      <c r="S50" s="250" t="str">
        <f>IF('grille U 53'!$G34="","-",'grille U 53'!$G34)</f>
        <v>-</v>
      </c>
      <c r="T50" s="250" t="str">
        <f>IF('grille U 53'!$H34="","-",'grille U 53'!$H34)</f>
        <v>-</v>
      </c>
      <c r="U50" s="250" t="str">
        <f>IF('grille U 53'!$I34="","-",'grille U 53'!$I34)</f>
        <v>-</v>
      </c>
      <c r="W50" s="54"/>
      <c r="X50" s="56"/>
      <c r="Y50" s="54"/>
      <c r="Z50" s="56"/>
      <c r="AA50" s="274">
        <f t="shared" si="8"/>
        <v>1</v>
      </c>
      <c r="AB50" s="274">
        <f t="shared" si="9"/>
        <v>1</v>
      </c>
    </row>
    <row r="51" spans="1:28" ht="30.75" thickBot="1">
      <c r="A51" s="209"/>
      <c r="B51" s="56"/>
      <c r="C51" s="209"/>
      <c r="D51" s="56"/>
      <c r="E51" s="169" t="str">
        <f>IF('grille U 53'!$A35="","-","X")</f>
        <v>-</v>
      </c>
      <c r="F51" s="144" t="str">
        <f>IF('grille U 53'!$B35="","-","X")</f>
        <v>-</v>
      </c>
      <c r="G51" s="585"/>
      <c r="H51" s="57" t="s">
        <v>125</v>
      </c>
      <c r="I51" s="93" t="s">
        <v>144</v>
      </c>
      <c r="J51" s="94"/>
      <c r="K51" s="246"/>
      <c r="L51" s="95"/>
      <c r="M51" s="95"/>
      <c r="N51" s="94"/>
      <c r="O51" s="246"/>
      <c r="P51" s="95"/>
      <c r="Q51" s="263"/>
      <c r="R51" s="250" t="str">
        <f>IF('grille U 53'!$F35="","-",'grille U 53'!$F35)</f>
        <v>-</v>
      </c>
      <c r="S51" s="250" t="str">
        <f>IF('grille U 53'!$G35="","-",'grille U 53'!$G35)</f>
        <v>-</v>
      </c>
      <c r="T51" s="250" t="str">
        <f>IF('grille U 53'!$H35="","-",'grille U 53'!$H35)</f>
        <v>-</v>
      </c>
      <c r="U51" s="250" t="str">
        <f>IF('grille U 53'!$I35="","-",'grille U 53'!$I35)</f>
        <v>-</v>
      </c>
      <c r="W51" s="94"/>
      <c r="X51" s="95"/>
      <c r="Y51" s="94"/>
      <c r="Z51" s="95"/>
      <c r="AA51" s="274">
        <f t="shared" si="8"/>
        <v>1</v>
      </c>
      <c r="AB51" s="274">
        <f t="shared" si="9"/>
        <v>1</v>
      </c>
    </row>
    <row r="52" spans="1:28" ht="16.5" thickBot="1">
      <c r="A52" s="209"/>
      <c r="B52" s="221"/>
      <c r="C52" s="209"/>
      <c r="D52" s="221"/>
      <c r="E52" s="169" t="str">
        <f>IF('grille U 53'!$A36="","-","X")</f>
        <v>-</v>
      </c>
      <c r="F52" s="144" t="str">
        <f>IF('grille U 53'!$B36="","-","X")</f>
        <v>-</v>
      </c>
      <c r="G52" s="585"/>
      <c r="H52" s="27" t="s">
        <v>126</v>
      </c>
      <c r="I52" s="28" t="s">
        <v>127</v>
      </c>
      <c r="J52" s="54"/>
      <c r="K52" s="245"/>
      <c r="L52" s="56"/>
      <c r="M52" s="56"/>
      <c r="N52" s="54"/>
      <c r="O52" s="245"/>
      <c r="P52" s="56"/>
      <c r="Q52" s="221"/>
      <c r="R52" s="250" t="str">
        <f>IF('grille U 53'!$F36="","-",'grille U 53'!$F36)</f>
        <v>-</v>
      </c>
      <c r="S52" s="250" t="str">
        <f>IF('grille U 53'!$G36="","-",'grille U 53'!$G36)</f>
        <v>-</v>
      </c>
      <c r="T52" s="250" t="str">
        <f>IF('grille U 53'!$H36="","-",'grille U 53'!$H36)</f>
        <v>-</v>
      </c>
      <c r="U52" s="250" t="str">
        <f>IF('grille U 53'!$I36="","-",'grille U 53'!$I36)</f>
        <v>-</v>
      </c>
      <c r="W52" s="54"/>
      <c r="X52" s="56"/>
      <c r="Y52" s="54"/>
      <c r="Z52" s="56"/>
      <c r="AA52" s="274">
        <f t="shared" si="8"/>
        <v>1</v>
      </c>
      <c r="AB52" s="274">
        <f t="shared" si="9"/>
        <v>1</v>
      </c>
    </row>
    <row r="53" spans="1:28" ht="16.5" thickBot="1">
      <c r="A53" s="209"/>
      <c r="B53" s="221"/>
      <c r="C53" s="209"/>
      <c r="D53" s="221"/>
      <c r="E53" s="169" t="str">
        <f>IF('grille U 53'!$A37="","-","X")</f>
        <v>-</v>
      </c>
      <c r="F53" s="144" t="str">
        <f>IF('grille U 53'!$B37="","-","X")</f>
        <v>-</v>
      </c>
      <c r="G53" s="609"/>
      <c r="H53" s="74" t="s">
        <v>128</v>
      </c>
      <c r="I53" s="48" t="s">
        <v>129</v>
      </c>
      <c r="J53" s="54"/>
      <c r="K53" s="245"/>
      <c r="L53" s="56"/>
      <c r="M53" s="56"/>
      <c r="N53" s="54"/>
      <c r="O53" s="245"/>
      <c r="P53" s="56"/>
      <c r="Q53" s="221"/>
      <c r="R53" s="250" t="str">
        <f>IF('grille U 53'!$F37="","-",'grille U 53'!$F37)</f>
        <v>-</v>
      </c>
      <c r="S53" s="250" t="str">
        <f>IF('grille U 53'!$G37="","-",'grille U 53'!$G37)</f>
        <v>-</v>
      </c>
      <c r="T53" s="250" t="str">
        <f>IF('grille U 53'!$H37="","-",'grille U 53'!$H37)</f>
        <v>-</v>
      </c>
      <c r="U53" s="250" t="str">
        <f>IF('grille U 53'!$I37="","-",'grille U 53'!$I37)</f>
        <v>-</v>
      </c>
      <c r="W53" s="54"/>
      <c r="X53" s="56"/>
      <c r="Y53" s="54"/>
      <c r="Z53" s="56"/>
      <c r="AA53" s="274">
        <f t="shared" si="8"/>
        <v>1</v>
      </c>
      <c r="AB53" s="274">
        <f t="shared" si="9"/>
        <v>1</v>
      </c>
    </row>
    <row r="54" spans="1:28" ht="16.5" thickBot="1">
      <c r="A54" s="209"/>
      <c r="B54" s="221"/>
      <c r="C54" s="209"/>
      <c r="D54" s="221"/>
      <c r="E54" s="169" t="str">
        <f>IF('grille U 53'!$A38="","-","X")</f>
        <v>-</v>
      </c>
      <c r="F54" s="144" t="str">
        <f>IF('grille U 53'!$B38="","-","X")</f>
        <v>-</v>
      </c>
      <c r="G54" s="609"/>
      <c r="H54" s="74" t="s">
        <v>130</v>
      </c>
      <c r="I54" s="78" t="s">
        <v>131</v>
      </c>
      <c r="J54" s="54"/>
      <c r="K54" s="245"/>
      <c r="L54" s="56"/>
      <c r="M54" s="56"/>
      <c r="N54" s="54"/>
      <c r="O54" s="245"/>
      <c r="P54" s="56"/>
      <c r="Q54" s="221"/>
      <c r="R54" s="250" t="str">
        <f>IF('grille U 53'!$F38="","-",'grille U 53'!$F38)</f>
        <v>-</v>
      </c>
      <c r="S54" s="250" t="str">
        <f>IF('grille U 53'!$G38="","-",'grille U 53'!$G38)</f>
        <v>-</v>
      </c>
      <c r="T54" s="250" t="str">
        <f>IF('grille U 53'!$H38="","-",'grille U 53'!$H38)</f>
        <v>-</v>
      </c>
      <c r="U54" s="250" t="str">
        <f>IF('grille U 53'!$I38="","-",'grille U 53'!$I38)</f>
        <v>-</v>
      </c>
      <c r="W54" s="54"/>
      <c r="X54" s="56"/>
      <c r="Y54" s="54"/>
      <c r="Z54" s="56"/>
      <c r="AA54" s="274">
        <f t="shared" si="8"/>
        <v>1</v>
      </c>
      <c r="AB54" s="274">
        <f t="shared" si="9"/>
        <v>1</v>
      </c>
    </row>
    <row r="55" spans="1:28" ht="31.5" customHeight="1" thickBot="1">
      <c r="A55" s="209"/>
      <c r="B55" s="221"/>
      <c r="C55" s="209"/>
      <c r="D55" s="221"/>
      <c r="E55" s="169" t="str">
        <f>IF('grille U 53'!$A39="","-","X")</f>
        <v>-</v>
      </c>
      <c r="F55" s="144" t="str">
        <f>IF('grille U 53'!$B39="","-","X")</f>
        <v>-</v>
      </c>
      <c r="G55" s="609"/>
      <c r="H55" s="86" t="s">
        <v>132</v>
      </c>
      <c r="I55" s="46" t="s">
        <v>133</v>
      </c>
      <c r="J55" s="96"/>
      <c r="K55" s="247"/>
      <c r="L55" s="97"/>
      <c r="M55" s="97"/>
      <c r="N55" s="96"/>
      <c r="O55" s="247"/>
      <c r="P55" s="97"/>
      <c r="Q55" s="264"/>
      <c r="R55" s="250" t="str">
        <f>IF('grille U 53'!$F39="","-",'grille U 53'!$F39)</f>
        <v>-</v>
      </c>
      <c r="S55" s="250" t="str">
        <f>IF('grille U 53'!$G39="","-",'grille U 53'!$G39)</f>
        <v>-</v>
      </c>
      <c r="T55" s="250" t="str">
        <f>IF('grille U 53'!$H39="","-",'grille U 53'!$H39)</f>
        <v>-</v>
      </c>
      <c r="U55" s="250" t="str">
        <f>IF('grille U 53'!$I39="","-",'grille U 53'!$I39)</f>
        <v>-</v>
      </c>
      <c r="W55" s="96"/>
      <c r="X55" s="97"/>
      <c r="Y55" s="96"/>
      <c r="Z55" s="97"/>
      <c r="AA55" s="274">
        <f t="shared" si="8"/>
        <v>1</v>
      </c>
      <c r="AB55" s="274">
        <f t="shared" si="9"/>
        <v>1</v>
      </c>
    </row>
    <row r="56" spans="1:28" ht="30.75" thickBot="1">
      <c r="A56" s="209"/>
      <c r="B56" s="221"/>
      <c r="C56" s="209"/>
      <c r="D56" s="221"/>
      <c r="E56" s="169" t="str">
        <f>IF('grille U 53'!$A40="","-","X")</f>
        <v>-</v>
      </c>
      <c r="F56" s="144" t="str">
        <f>IF('grille U 53'!$B40="","-","X")</f>
        <v>-</v>
      </c>
      <c r="G56" s="609"/>
      <c r="H56" s="98" t="s">
        <v>134</v>
      </c>
      <c r="I56" s="99" t="s">
        <v>135</v>
      </c>
      <c r="J56" s="54"/>
      <c r="K56" s="245"/>
      <c r="L56" s="56"/>
      <c r="M56" s="56"/>
      <c r="N56" s="54"/>
      <c r="O56" s="245"/>
      <c r="P56" s="56"/>
      <c r="Q56" s="221"/>
      <c r="R56" s="250" t="str">
        <f>IF('grille U 53'!$F40="","-",'grille U 53'!$F40)</f>
        <v>-</v>
      </c>
      <c r="S56" s="250" t="str">
        <f>IF('grille U 53'!$G40="","-",'grille U 53'!$G40)</f>
        <v>-</v>
      </c>
      <c r="T56" s="250" t="str">
        <f>IF('grille U 53'!$H40="","-",'grille U 53'!$H40)</f>
        <v>-</v>
      </c>
      <c r="U56" s="250" t="str">
        <f>IF('grille U 53'!$I40="","-",'grille U 53'!$I40)</f>
        <v>-</v>
      </c>
      <c r="W56" s="54"/>
      <c r="X56" s="56"/>
      <c r="Y56" s="54"/>
      <c r="Z56" s="56"/>
      <c r="AA56" s="274">
        <f t="shared" si="8"/>
        <v>1</v>
      </c>
      <c r="AB56" s="274">
        <f t="shared" si="9"/>
        <v>1</v>
      </c>
    </row>
    <row r="57" spans="1:28" ht="30.75" thickBot="1">
      <c r="A57" s="209"/>
      <c r="B57" s="221"/>
      <c r="C57" s="209"/>
      <c r="D57" s="221"/>
      <c r="E57" s="169" t="str">
        <f>IF('grille U 53'!$A41="","-","X")</f>
        <v>-</v>
      </c>
      <c r="F57" s="144" t="str">
        <f>IF('grille U 53'!$B41="","-","X")</f>
        <v>-</v>
      </c>
      <c r="G57" s="609"/>
      <c r="H57" s="74" t="s">
        <v>136</v>
      </c>
      <c r="I57" s="48" t="s">
        <v>137</v>
      </c>
      <c r="J57" s="54"/>
      <c r="K57" s="245"/>
      <c r="L57" s="56"/>
      <c r="M57" s="56"/>
      <c r="N57" s="54"/>
      <c r="O57" s="245"/>
      <c r="P57" s="56"/>
      <c r="Q57" s="221"/>
      <c r="R57" s="250" t="str">
        <f>IF('grille U 53'!$F41="","-",'grille U 53'!$F41)</f>
        <v>-</v>
      </c>
      <c r="S57" s="250" t="str">
        <f>IF('grille U 53'!$G41="","-",'grille U 53'!$G41)</f>
        <v>-</v>
      </c>
      <c r="T57" s="250" t="str">
        <f>IF('grille U 53'!$H41="","-",'grille U 53'!$H41)</f>
        <v>-</v>
      </c>
      <c r="U57" s="250" t="str">
        <f>IF('grille U 53'!$I41="","-",'grille U 53'!$I41)</f>
        <v>-</v>
      </c>
      <c r="W57" s="54"/>
      <c r="X57" s="56"/>
      <c r="Y57" s="54"/>
      <c r="Z57" s="56"/>
      <c r="AA57" s="274">
        <f t="shared" si="8"/>
        <v>1</v>
      </c>
      <c r="AB57" s="274">
        <f t="shared" si="9"/>
        <v>1</v>
      </c>
    </row>
    <row r="58" spans="1:28" ht="16.5" thickBot="1">
      <c r="A58" s="209"/>
      <c r="B58" s="221"/>
      <c r="C58" s="209"/>
      <c r="D58" s="221"/>
      <c r="E58" s="169" t="str">
        <f>IF('grille U 53'!$A42="","-","X")</f>
        <v>-</v>
      </c>
      <c r="F58" s="144" t="str">
        <f>IF('grille U 53'!$B42="","-","X")</f>
        <v>-</v>
      </c>
      <c r="G58" s="609"/>
      <c r="H58" s="86" t="s">
        <v>138</v>
      </c>
      <c r="I58" s="46" t="s">
        <v>139</v>
      </c>
      <c r="J58" s="54"/>
      <c r="K58" s="245"/>
      <c r="L58" s="56"/>
      <c r="M58" s="56"/>
      <c r="N58" s="54"/>
      <c r="O58" s="245"/>
      <c r="P58" s="56"/>
      <c r="Q58" s="221"/>
      <c r="R58" s="250" t="str">
        <f>IF('grille U 53'!$F42="","-",'grille U 53'!$F42)</f>
        <v>-</v>
      </c>
      <c r="S58" s="250" t="str">
        <f>IF('grille U 53'!$G42="","-",'grille U 53'!$G42)</f>
        <v>-</v>
      </c>
      <c r="T58" s="250" t="str">
        <f>IF('grille U 53'!$H42="","-",'grille U 53'!$H42)</f>
        <v>-</v>
      </c>
      <c r="U58" s="250" t="str">
        <f>IF('grille U 53'!$I42="","-",'grille U 53'!$I42)</f>
        <v>-</v>
      </c>
      <c r="W58" s="54"/>
      <c r="X58" s="56"/>
      <c r="Y58" s="54"/>
      <c r="Z58" s="56"/>
      <c r="AA58" s="274">
        <f t="shared" si="8"/>
        <v>1</v>
      </c>
      <c r="AB58" s="274">
        <f t="shared" si="9"/>
        <v>1</v>
      </c>
    </row>
    <row r="59" spans="1:28" ht="30.75" thickBot="1">
      <c r="A59" s="216"/>
      <c r="B59" s="95"/>
      <c r="C59" s="216"/>
      <c r="D59" s="95"/>
      <c r="E59" s="222" t="str">
        <f>IF('grille U 53'!$A43="","-","X")</f>
        <v>-</v>
      </c>
      <c r="F59" s="145" t="str">
        <f>IF('grille U 53'!$B43="","-","X")</f>
        <v>-</v>
      </c>
      <c r="G59" s="610"/>
      <c r="H59" s="88" t="s">
        <v>140</v>
      </c>
      <c r="I59" s="100" t="s">
        <v>141</v>
      </c>
      <c r="J59" s="58"/>
      <c r="K59" s="248"/>
      <c r="L59" s="60"/>
      <c r="M59" s="60"/>
      <c r="N59" s="58"/>
      <c r="O59" s="248"/>
      <c r="P59" s="60"/>
      <c r="Q59" s="252"/>
      <c r="R59" s="250" t="str">
        <f>IF('grille U 53'!$F43="","-",'grille U 53'!$F43)</f>
        <v>-</v>
      </c>
      <c r="S59" s="250" t="str">
        <f>IF('grille U 53'!$G43="","-",'grille U 53'!$G43)</f>
        <v>-</v>
      </c>
      <c r="T59" s="250" t="str">
        <f>IF('grille U 53'!$H43="","-",'grille U 53'!$H43)</f>
        <v>-</v>
      </c>
      <c r="U59" s="250" t="str">
        <f>IF('grille U 53'!$I43="","-",'grille U 53'!$I43)</f>
        <v>-</v>
      </c>
      <c r="W59" s="58"/>
      <c r="X59" s="60"/>
      <c r="Y59" s="58"/>
      <c r="Z59" s="60"/>
      <c r="AA59" s="274">
        <f t="shared" si="8"/>
        <v>1</v>
      </c>
      <c r="AB59" s="274">
        <f t="shared" si="9"/>
        <v>1</v>
      </c>
    </row>
    <row r="60" spans="1:28" ht="75" customHeight="1" thickBot="1">
      <c r="A60" s="156" t="str">
        <f>IF(' grille U51'!$A41="","-","X")</f>
        <v>-</v>
      </c>
      <c r="B60" s="125" t="str">
        <f>IF(' grille U51'!$B41="","-","X")</f>
        <v>-</v>
      </c>
      <c r="C60" s="158" t="str">
        <f>IF('grille U 52'!$A48="","-","X")</f>
        <v>-</v>
      </c>
      <c r="D60" s="139" t="str">
        <f>IF('grille U 52'!$B48="","-","X")</f>
        <v>-</v>
      </c>
      <c r="E60" s="160" t="str">
        <f>IF('grille U 53'!$A44="","-","X")</f>
        <v>-</v>
      </c>
      <c r="F60" s="143" t="str">
        <f>IF('grille U 53'!$B44="","-","X")</f>
        <v>-</v>
      </c>
      <c r="G60" s="339" t="s">
        <v>34</v>
      </c>
      <c r="H60" s="101" t="s">
        <v>35</v>
      </c>
      <c r="I60" s="50" t="s">
        <v>76</v>
      </c>
      <c r="J60" s="235" t="str">
        <f>IF(' grille U51'!$F41="","-",' grille U51'!$F41)</f>
        <v>-</v>
      </c>
      <c r="K60" s="235" t="str">
        <f>IF(' grille U51'!$G41="","-",' grille U51'!$G41)</f>
        <v>-</v>
      </c>
      <c r="L60" s="235" t="str">
        <f>IF(' grille U51'!$H41="","-",' grille U51'!$H41)</f>
        <v>-</v>
      </c>
      <c r="M60" s="235" t="str">
        <f>IF(' grille U51'!$I41="","-",' grille U51'!$I41)</f>
        <v>-</v>
      </c>
      <c r="N60" s="249" t="str">
        <f>IF('grille U 52'!$F48="","-",'grille U 52'!$F48)</f>
        <v>-</v>
      </c>
      <c r="O60" s="249" t="str">
        <f>IF('grille U 52'!$G48="","-",'grille U 52'!$G48)</f>
        <v>-</v>
      </c>
      <c r="P60" s="249" t="str">
        <f>IF('grille U 52'!$H48="","-",'grille U 52'!$H48)</f>
        <v>-</v>
      </c>
      <c r="Q60" s="249" t="str">
        <f>IF('grille U 52'!$I48="","-",'grille U 52'!$I48)</f>
        <v>-</v>
      </c>
      <c r="R60" s="250" t="str">
        <f>IF('grille U 53'!$F44="","-",'grille U 53'!$F44)</f>
        <v>-</v>
      </c>
      <c r="S60" s="250" t="str">
        <f>IF('grille U 53'!$G44="","-",'grille U 53'!$G44)</f>
        <v>-</v>
      </c>
      <c r="T60" s="250" t="str">
        <f>IF('grille U 53'!$H44="","-",'grille U 53'!$H44)</f>
        <v>-</v>
      </c>
      <c r="U60" s="250" t="str">
        <f>IF('grille U 53'!$I44="","-",'grille U 53'!$I44)</f>
        <v>-</v>
      </c>
      <c r="W60" s="274">
        <f aca="true" t="shared" si="10" ref="W60:W79">IF(J60&lt;=K60,1,0)</f>
        <v>1</v>
      </c>
      <c r="X60" s="274">
        <f aca="true" t="shared" si="11" ref="X60:X79">IF(L60&lt;=M60,1,0)</f>
        <v>1</v>
      </c>
      <c r="Y60" s="274">
        <f aca="true" t="shared" si="12" ref="Y60:Y79">IF(N60&lt;=O60,1,0)</f>
        <v>1</v>
      </c>
      <c r="Z60" s="274">
        <f aca="true" t="shared" si="13" ref="Z60:Z79">IF(P60&lt;=Q60,1,0)</f>
        <v>1</v>
      </c>
      <c r="AA60" s="274">
        <f t="shared" si="8"/>
        <v>1</v>
      </c>
      <c r="AB60" s="274">
        <f t="shared" si="9"/>
        <v>1</v>
      </c>
    </row>
    <row r="61" spans="1:28" ht="75" customHeight="1" thickBot="1">
      <c r="A61" s="156" t="str">
        <f>IF(' grille U51'!$A42="","-","X")</f>
        <v>-</v>
      </c>
      <c r="B61" s="125" t="str">
        <f>IF(' grille U51'!$B42="","-","X")</f>
        <v>-</v>
      </c>
      <c r="C61" s="158" t="str">
        <f>IF('grille U 52'!$A49="","-","X")</f>
        <v>-</v>
      </c>
      <c r="D61" s="139" t="str">
        <f>IF('grille U 52'!$B49="","-","X")</f>
        <v>-</v>
      </c>
      <c r="E61" s="160" t="str">
        <f>IF('grille U 53'!$A45="","-","X")</f>
        <v>-</v>
      </c>
      <c r="F61" s="143" t="str">
        <f>IF('grille U 53'!$B45="","-","X")</f>
        <v>-</v>
      </c>
      <c r="G61" s="340"/>
      <c r="H61" s="86" t="s">
        <v>36</v>
      </c>
      <c r="I61" s="46" t="s">
        <v>37</v>
      </c>
      <c r="J61" s="235" t="str">
        <f>IF(' grille U51'!$F42="","-",' grille U51'!$F42)</f>
        <v>-</v>
      </c>
      <c r="K61" s="235" t="str">
        <f>IF(' grille U51'!$G42="","-",' grille U51'!$G42)</f>
        <v>-</v>
      </c>
      <c r="L61" s="235" t="str">
        <f>IF(' grille U51'!$H42="","-",' grille U51'!$H42)</f>
        <v>-</v>
      </c>
      <c r="M61" s="235" t="str">
        <f>IF(' grille U51'!$I42="","-",' grille U51'!$I42)</f>
        <v>-</v>
      </c>
      <c r="N61" s="249" t="str">
        <f>IF('grille U 52'!$F49="","-",'grille U 52'!$F49)</f>
        <v>-</v>
      </c>
      <c r="O61" s="249" t="str">
        <f>IF('grille U 52'!$G49="","-",'grille U 52'!$G49)</f>
        <v>-</v>
      </c>
      <c r="P61" s="249" t="str">
        <f>IF('grille U 52'!$H49="","-",'grille U 52'!$H49)</f>
        <v>-</v>
      </c>
      <c r="Q61" s="249" t="str">
        <f>IF('grille U 52'!$I49="","-",'grille U 52'!$I49)</f>
        <v>-</v>
      </c>
      <c r="R61" s="250" t="str">
        <f>IF('grille U 53'!F49="","-",'grille U 53'!F49)</f>
        <v>-</v>
      </c>
      <c r="S61" s="250" t="str">
        <f>IF('grille U 53'!G49="","-",'grille U 53'!G49)</f>
        <v>-</v>
      </c>
      <c r="T61" s="250" t="str">
        <f>IF('grille U 53'!H49="","-",'grille U 53'!H49)</f>
        <v>-</v>
      </c>
      <c r="U61" s="250" t="str">
        <f>IF('grille U 53'!I49="","-",'grille U 53'!I49)</f>
        <v>-</v>
      </c>
      <c r="W61" s="274"/>
      <c r="X61" s="274"/>
      <c r="Y61" s="274"/>
      <c r="Z61" s="274"/>
      <c r="AA61" s="274"/>
      <c r="AB61" s="274"/>
    </row>
    <row r="62" spans="1:28" ht="75" customHeight="1" thickBot="1">
      <c r="A62" s="156" t="str">
        <f>IF(' grille U51'!$A43="","-","X")</f>
        <v>-</v>
      </c>
      <c r="B62" s="125" t="str">
        <f>IF(' grille U51'!$B43="","-","X")</f>
        <v>-</v>
      </c>
      <c r="C62" s="158" t="str">
        <f>IF('grille U 52'!$A50="","-","X")</f>
        <v>-</v>
      </c>
      <c r="D62" s="139" t="str">
        <f>IF('grille U 52'!$B50="","-","X")</f>
        <v>-</v>
      </c>
      <c r="E62" s="160" t="str">
        <f>IF('grille U 53'!$A46="","-","X")</f>
        <v>-</v>
      </c>
      <c r="F62" s="143" t="str">
        <f>IF('grille U 53'!$B46="","-","X")</f>
        <v>-</v>
      </c>
      <c r="G62" s="340"/>
      <c r="H62" s="86" t="s">
        <v>212</v>
      </c>
      <c r="I62" s="46" t="s">
        <v>214</v>
      </c>
      <c r="J62" s="235" t="str">
        <f>IF(' grille U51'!$F43="","-",' grille U51'!$F43)</f>
        <v>-</v>
      </c>
      <c r="K62" s="235" t="str">
        <f>IF(' grille U51'!$G43="","-",' grille U51'!$G43)</f>
        <v>-</v>
      </c>
      <c r="L62" s="235" t="str">
        <f>IF(' grille U51'!$H43="","-",' grille U51'!$H43)</f>
        <v>-</v>
      </c>
      <c r="M62" s="235" t="str">
        <f>IF(' grille U51'!$I43="","-",' grille U51'!$I43)</f>
        <v>-</v>
      </c>
      <c r="N62" s="249" t="str">
        <f>IF('grille U 52'!$F50="","-",'grille U 52'!$F50)</f>
        <v>-</v>
      </c>
      <c r="O62" s="249" t="str">
        <f>IF('grille U 52'!$G50="","-",'grille U 52'!$G50)</f>
        <v>-</v>
      </c>
      <c r="P62" s="249" t="str">
        <f>IF('grille U 52'!$H50="","-",'grille U 52'!$H50)</f>
        <v>-</v>
      </c>
      <c r="Q62" s="249" t="str">
        <f>IF('grille U 52'!$I50="","-",'grille U 52'!$I50)</f>
        <v>-</v>
      </c>
      <c r="R62" s="250" t="str">
        <f>IF('grille U 53'!F50="","-",'grille U 53'!F50)</f>
        <v>-</v>
      </c>
      <c r="S62" s="250" t="str">
        <f>IF('grille U 53'!G50="","-",'grille U 53'!G50)</f>
        <v>-</v>
      </c>
      <c r="T62" s="250" t="str">
        <f>IF('grille U 53'!H50="","-",'grille U 53'!H50)</f>
        <v>-</v>
      </c>
      <c r="U62" s="250" t="str">
        <f>IF('grille U 53'!I50="","-",'grille U 53'!I50)</f>
        <v>-</v>
      </c>
      <c r="W62" s="274"/>
      <c r="X62" s="274"/>
      <c r="Y62" s="274"/>
      <c r="Z62" s="274"/>
      <c r="AA62" s="274"/>
      <c r="AB62" s="274"/>
    </row>
    <row r="63" spans="1:28" ht="30.75" thickBot="1">
      <c r="A63" s="167" t="str">
        <f>IF(' grille U51'!$A44="","-","X")</f>
        <v>-</v>
      </c>
      <c r="B63" s="126" t="str">
        <f>IF(' grille U51'!$B44="","-","X")</f>
        <v>-</v>
      </c>
      <c r="C63" s="168" t="str">
        <f>IF('grille U 52'!$B51="","-","X")</f>
        <v>-</v>
      </c>
      <c r="D63" s="140" t="str">
        <f>IF('grille U 52'!$B51="","-","X")</f>
        <v>-</v>
      </c>
      <c r="E63" s="169" t="str">
        <f>IF('grille U 53'!$A47="","-","X")</f>
        <v>-</v>
      </c>
      <c r="F63" s="144" t="str">
        <f>IF('grille U 53'!$B47="","-","X")</f>
        <v>-</v>
      </c>
      <c r="G63" s="340"/>
      <c r="H63" s="74" t="s">
        <v>213</v>
      </c>
      <c r="I63" s="78" t="s">
        <v>215</v>
      </c>
      <c r="J63" s="235" t="str">
        <f>IF(' grille U51'!$F44="","-",' grille U51'!$F44)</f>
        <v>-</v>
      </c>
      <c r="K63" s="235" t="str">
        <f>IF(' grille U51'!$G44="","-",' grille U51'!$G44)</f>
        <v>-</v>
      </c>
      <c r="L63" s="235" t="str">
        <f>IF(' grille U51'!$H44="","-",' grille U51'!$H44)</f>
        <v>-</v>
      </c>
      <c r="M63" s="235" t="str">
        <f>IF(' grille U51'!$I44="","-",' grille U51'!$I44)</f>
        <v>-</v>
      </c>
      <c r="N63" s="249" t="str">
        <f>IF('grille U 52'!$F51="","-",'grille U 52'!$F51)</f>
        <v>-</v>
      </c>
      <c r="O63" s="249" t="str">
        <f>IF('grille U 52'!$G51="","-",'grille U 52'!$G51)</f>
        <v>-</v>
      </c>
      <c r="P63" s="249" t="str">
        <f>IF('grille U 52'!$H51="","-",'grille U 52'!$H51)</f>
        <v>-</v>
      </c>
      <c r="Q63" s="249" t="str">
        <f>IF('grille U 52'!$I51="","-",'grille U 52'!$I51)</f>
        <v>-</v>
      </c>
      <c r="R63" s="250" t="str">
        <f>IF('grille U 53'!F51="","-",'grille U 53'!F51)</f>
        <v>-</v>
      </c>
      <c r="S63" s="250" t="str">
        <f>IF('grille U 53'!G51="","-",'grille U 53'!G51)</f>
        <v>-</v>
      </c>
      <c r="T63" s="250" t="str">
        <f>IF('grille U 53'!H51="","-",'grille U 53'!H51)</f>
        <v>-</v>
      </c>
      <c r="U63" s="250" t="str">
        <f>IF('grille U 53'!I51="","-",'grille U 53'!I51)</f>
        <v>-</v>
      </c>
      <c r="W63" s="274">
        <f t="shared" si="10"/>
        <v>1</v>
      </c>
      <c r="X63" s="274">
        <f t="shared" si="11"/>
        <v>1</v>
      </c>
      <c r="Y63" s="274">
        <f t="shared" si="12"/>
        <v>1</v>
      </c>
      <c r="Z63" s="274">
        <f t="shared" si="13"/>
        <v>1</v>
      </c>
      <c r="AA63" s="274">
        <f t="shared" si="8"/>
        <v>1</v>
      </c>
      <c r="AB63" s="274">
        <f t="shared" si="9"/>
        <v>1</v>
      </c>
    </row>
    <row r="64" spans="1:28" ht="16.5" thickBot="1">
      <c r="A64" s="156" t="str">
        <f>IF(' grille U51'!$A45="","-","X")</f>
        <v>-</v>
      </c>
      <c r="B64" s="125" t="str">
        <f>IF(' grille U51'!$B45="","-","X")</f>
        <v>-</v>
      </c>
      <c r="C64" s="158" t="str">
        <f>IF('grille U 52'!$B57="","-","X")</f>
        <v>-</v>
      </c>
      <c r="D64" s="139" t="str">
        <f>IF('grille U 52'!$B57="","-","X")</f>
        <v>-</v>
      </c>
      <c r="E64" s="160" t="str">
        <f>IF('grille U 53'!$A48="","-","X")</f>
        <v>-</v>
      </c>
      <c r="F64" s="143" t="str">
        <f>IF('grille U 53'!$B48="","-","X")</f>
        <v>-</v>
      </c>
      <c r="G64" s="608" t="s">
        <v>93</v>
      </c>
      <c r="H64" s="101" t="s">
        <v>38</v>
      </c>
      <c r="I64" s="50" t="s">
        <v>39</v>
      </c>
      <c r="J64" s="235" t="str">
        <f>IF(' grille U51'!$F45="","-",' grille U51'!$F45)</f>
        <v>-</v>
      </c>
      <c r="K64" s="235" t="str">
        <f>IF(' grille U51'!$G45="","-",' grille U51'!$G45)</f>
        <v>-</v>
      </c>
      <c r="L64" s="235" t="str">
        <f>IF(' grille U51'!$H45="","-",' grille U51'!$H45)</f>
        <v>-</v>
      </c>
      <c r="M64" s="235" t="str">
        <f>IF(' grille U51'!$I45="","-",' grille U51'!$I45)</f>
        <v>-</v>
      </c>
      <c r="N64" s="249" t="str">
        <f>IF('grille U 52'!$F57="","-",'grille U 52'!$F57)</f>
        <v>-</v>
      </c>
      <c r="O64" s="249" t="str">
        <f>IF('grille U 52'!$G57="","-",'grille U 52'!$G57)</f>
        <v>-</v>
      </c>
      <c r="P64" s="249" t="str">
        <f>IF('grille U 52'!$H57="","-",'grille U 52'!$H57)</f>
        <v>-</v>
      </c>
      <c r="Q64" s="249" t="str">
        <f>IF('grille U 52'!$I57="","-",'grille U 52'!$I57)</f>
        <v>-</v>
      </c>
      <c r="R64" s="250" t="str">
        <f>IF('grille U 53'!$F48="","-",'grille U 53'!$F48)</f>
        <v>-</v>
      </c>
      <c r="S64" s="250" t="str">
        <f>IF('grille U 53'!$G48="","-",'grille U 53'!$G48)</f>
        <v>-</v>
      </c>
      <c r="T64" s="250" t="str">
        <f>IF('grille U 53'!$H48="","-",'grille U 53'!$H48)</f>
        <v>-</v>
      </c>
      <c r="U64" s="250" t="str">
        <f>IF('grille U 53'!$I48="","-",'grille U 53'!$I48)</f>
        <v>-</v>
      </c>
      <c r="W64" s="274">
        <f t="shared" si="10"/>
        <v>1</v>
      </c>
      <c r="X64" s="274">
        <f t="shared" si="11"/>
        <v>1</v>
      </c>
      <c r="Y64" s="274">
        <f t="shared" si="12"/>
        <v>1</v>
      </c>
      <c r="Z64" s="274">
        <f t="shared" si="13"/>
        <v>1</v>
      </c>
      <c r="AA64" s="274">
        <f t="shared" si="8"/>
        <v>1</v>
      </c>
      <c r="AB64" s="274">
        <f t="shared" si="9"/>
        <v>1</v>
      </c>
    </row>
    <row r="65" spans="1:28" ht="15.75" customHeight="1" thickBot="1">
      <c r="A65" s="223" t="str">
        <f>IF(' grille U51'!$A46="","-","X")</f>
        <v>-</v>
      </c>
      <c r="B65" s="224" t="str">
        <f>IF(' grille U51'!$B46="","-","X")</f>
        <v>-</v>
      </c>
      <c r="C65" s="225" t="str">
        <f>IF('grille U 52'!$B58="","-","X")</f>
        <v>-</v>
      </c>
      <c r="D65" s="226" t="str">
        <f>IF('grille U 52'!$B58="","-","X")</f>
        <v>-</v>
      </c>
      <c r="E65" s="222" t="str">
        <f>IF('grille U 53'!$A49="","-","X")</f>
        <v>-</v>
      </c>
      <c r="F65" s="145" t="str">
        <f>IF('grille U 53'!$B49="","-","X")</f>
        <v>-</v>
      </c>
      <c r="G65" s="609"/>
      <c r="H65" s="98" t="s">
        <v>40</v>
      </c>
      <c r="I65" s="99" t="s">
        <v>41</v>
      </c>
      <c r="J65" s="235" t="str">
        <f>IF(' grille U51'!$F46="","-",' grille U51'!$F46)</f>
        <v>-</v>
      </c>
      <c r="K65" s="235" t="str">
        <f>IF(' grille U51'!$G46="","-",' grille U51'!$G46)</f>
        <v>-</v>
      </c>
      <c r="L65" s="235" t="str">
        <f>IF(' grille U51'!$H46="","-",' grille U51'!$H46)</f>
        <v>-</v>
      </c>
      <c r="M65" s="235" t="str">
        <f>IF(' grille U51'!$I46="","-",' grille U51'!$I46)</f>
        <v>-</v>
      </c>
      <c r="N65" s="249" t="str">
        <f>IF('grille U 52'!$F58="","-",'grille U 52'!$F58)</f>
        <v>-</v>
      </c>
      <c r="O65" s="249" t="str">
        <f>IF('grille U 52'!$G58="","-",'grille U 52'!$G58)</f>
        <v>-</v>
      </c>
      <c r="P65" s="249" t="str">
        <f>IF('grille U 52'!$H58="","-",'grille U 52'!$H58)</f>
        <v>-</v>
      </c>
      <c r="Q65" s="249" t="str">
        <f>IF('grille U 52'!$I58="","-",'grille U 52'!$I58)</f>
        <v>-</v>
      </c>
      <c r="R65" s="250" t="str">
        <f>IF('grille U 53'!$F49="","-",'grille U 53'!$F49)</f>
        <v>-</v>
      </c>
      <c r="S65" s="250" t="str">
        <f>IF('grille U 53'!$G49="","-",'grille U 53'!$G49)</f>
        <v>-</v>
      </c>
      <c r="T65" s="250" t="str">
        <f>IF('grille U 53'!$H49="","-",'grille U 53'!$H49)</f>
        <v>-</v>
      </c>
      <c r="U65" s="250" t="str">
        <f>IF('grille U 53'!$I49="","-",'grille U 53'!$I49)</f>
        <v>-</v>
      </c>
      <c r="W65" s="274">
        <f t="shared" si="10"/>
        <v>1</v>
      </c>
      <c r="X65" s="274">
        <f t="shared" si="11"/>
        <v>1</v>
      </c>
      <c r="Y65" s="274">
        <f t="shared" si="12"/>
        <v>1</v>
      </c>
      <c r="Z65" s="274">
        <f t="shared" si="13"/>
        <v>1</v>
      </c>
      <c r="AA65" s="274">
        <f t="shared" si="8"/>
        <v>1</v>
      </c>
      <c r="AB65" s="274">
        <f t="shared" si="9"/>
        <v>1</v>
      </c>
    </row>
    <row r="66" spans="1:28" ht="24" customHeight="1" thickBot="1">
      <c r="A66" s="227" t="str">
        <f>IF(' grille U51'!$A47="","-","X")</f>
        <v>-</v>
      </c>
      <c r="B66" s="228" t="str">
        <f>IF(' grille U51'!$B47="","-","X")</f>
        <v>-</v>
      </c>
      <c r="C66" s="214" t="str">
        <f>IF('grille U 52'!$B59="","-","X")</f>
        <v>-</v>
      </c>
      <c r="D66" s="215" t="str">
        <f>IF('grille U 52'!$B59="","-","X")</f>
        <v>-</v>
      </c>
      <c r="E66" s="229" t="str">
        <f>IF('grille U 53'!$A50="","-","X")</f>
        <v>-</v>
      </c>
      <c r="F66" s="230" t="str">
        <f>IF('grille U 53'!$B50="","-","X")</f>
        <v>-</v>
      </c>
      <c r="G66" s="609"/>
      <c r="H66" s="70"/>
      <c r="I66" s="41" t="s">
        <v>145</v>
      </c>
      <c r="J66" s="235" t="str">
        <f>IF(' grille U51'!$F47="","-",' grille U51'!$F47)</f>
        <v>-</v>
      </c>
      <c r="K66" s="235" t="str">
        <f>IF(' grille U51'!$G47="","-",' grille U51'!$G47)</f>
        <v>-</v>
      </c>
      <c r="L66" s="235" t="str">
        <f>IF(' grille U51'!$H47="","-",' grille U51'!$H47)</f>
        <v>-</v>
      </c>
      <c r="M66" s="235" t="str">
        <f>IF(' grille U51'!$I47="","-",' grille U51'!$I47)</f>
        <v>-</v>
      </c>
      <c r="N66" s="249" t="str">
        <f>IF('grille U 52'!$F59="","-",'grille U 52'!$F59)</f>
        <v>-</v>
      </c>
      <c r="O66" s="249" t="str">
        <f>IF('grille U 52'!$G59="","-",'grille U 52'!$G59)</f>
        <v>-</v>
      </c>
      <c r="P66" s="249" t="str">
        <f>IF('grille U 52'!$H59="","-",'grille U 52'!$H59)</f>
        <v>-</v>
      </c>
      <c r="Q66" s="249" t="str">
        <f>IF('grille U 52'!$I59="","-",'grille U 52'!$I59)</f>
        <v>-</v>
      </c>
      <c r="R66" s="250" t="str">
        <f>IF('grille U 53'!$F50="","-",'grille U 53'!$F50)</f>
        <v>-</v>
      </c>
      <c r="S66" s="250" t="str">
        <f>IF('grille U 53'!$G50="","-",'grille U 53'!$G50)</f>
        <v>-</v>
      </c>
      <c r="T66" s="250" t="str">
        <f>IF('grille U 53'!$H50="","-",'grille U 53'!$H50)</f>
        <v>-</v>
      </c>
      <c r="U66" s="250" t="str">
        <f>IF('grille U 53'!$I50="","-",'grille U 53'!$I50)</f>
        <v>-</v>
      </c>
      <c r="W66" s="274">
        <f t="shared" si="10"/>
        <v>1</v>
      </c>
      <c r="X66" s="274">
        <f t="shared" si="11"/>
        <v>1</v>
      </c>
      <c r="Y66" s="274">
        <f t="shared" si="12"/>
        <v>1</v>
      </c>
      <c r="Z66" s="274">
        <f t="shared" si="13"/>
        <v>1</v>
      </c>
      <c r="AA66" s="274">
        <f t="shared" si="8"/>
        <v>1</v>
      </c>
      <c r="AB66" s="274">
        <f t="shared" si="9"/>
        <v>1</v>
      </c>
    </row>
    <row r="67" spans="1:28" ht="45.75" thickBot="1">
      <c r="A67" s="203" t="str">
        <f>IF(' grille U51'!$A48="","-","X")</f>
        <v>-</v>
      </c>
      <c r="B67" s="231" t="str">
        <f>IF(' grille U51'!$B48="","-","X")</f>
        <v>-</v>
      </c>
      <c r="C67" s="205" t="str">
        <f>IF('grille U 52'!$B60="","-","X")</f>
        <v>-</v>
      </c>
      <c r="D67" s="232" t="str">
        <f>IF('grille U 52'!$B60="","-","X")</f>
        <v>-</v>
      </c>
      <c r="E67" s="207" t="str">
        <f>IF('grille U 53'!$A51="","-","X")</f>
        <v>-</v>
      </c>
      <c r="F67" s="147" t="str">
        <f>IF('grille U 53'!$B51="","-","X")</f>
        <v>-</v>
      </c>
      <c r="G67" s="609"/>
      <c r="H67" s="86"/>
      <c r="I67" s="46" t="s">
        <v>146</v>
      </c>
      <c r="J67" s="235" t="str">
        <f>IF(' grille U51'!$F48="","-",' grille U51'!$F48)</f>
        <v>-</v>
      </c>
      <c r="K67" s="235" t="str">
        <f>IF(' grille U51'!$G48="","-",' grille U51'!$G48)</f>
        <v>-</v>
      </c>
      <c r="L67" s="235" t="str">
        <f>IF(' grille U51'!$H48="","-",' grille U51'!$H48)</f>
        <v>-</v>
      </c>
      <c r="M67" s="235" t="str">
        <f>IF(' grille U51'!$I48="","-",' grille U51'!$I48)</f>
        <v>-</v>
      </c>
      <c r="N67" s="249" t="str">
        <f>IF('grille U 52'!$F60="","-",'grille U 52'!$F60)</f>
        <v>-</v>
      </c>
      <c r="O67" s="249" t="str">
        <f>IF('grille U 52'!$G60="","-",'grille U 52'!$G60)</f>
        <v>-</v>
      </c>
      <c r="P67" s="249" t="str">
        <f>IF('grille U 52'!$H60="","-",'grille U 52'!$H60)</f>
        <v>-</v>
      </c>
      <c r="Q67" s="249" t="str">
        <f>IF('grille U 52'!$I60="","-",'grille U 52'!$I60)</f>
        <v>-</v>
      </c>
      <c r="R67" s="250" t="str">
        <f>IF('grille U 53'!$F51="","-",'grille U 53'!$F51)</f>
        <v>-</v>
      </c>
      <c r="S67" s="250" t="str">
        <f>IF('grille U 53'!$G51="","-",'grille U 53'!$G51)</f>
        <v>-</v>
      </c>
      <c r="T67" s="250" t="str">
        <f>IF('grille U 53'!$H51="","-",'grille U 53'!$H51)</f>
        <v>-</v>
      </c>
      <c r="U67" s="250" t="str">
        <f>IF('grille U 53'!$I51="","-",'grille U 53'!$I51)</f>
        <v>-</v>
      </c>
      <c r="W67" s="274">
        <f t="shared" si="10"/>
        <v>1</v>
      </c>
      <c r="X67" s="274">
        <f t="shared" si="11"/>
        <v>1</v>
      </c>
      <c r="Y67" s="274">
        <f t="shared" si="12"/>
        <v>1</v>
      </c>
      <c r="Z67" s="274">
        <f t="shared" si="13"/>
        <v>1</v>
      </c>
      <c r="AA67" s="274">
        <f t="shared" si="8"/>
        <v>1</v>
      </c>
      <c r="AB67" s="274">
        <f t="shared" si="9"/>
        <v>1</v>
      </c>
    </row>
    <row r="68" spans="1:28" ht="16.5" thickBot="1">
      <c r="A68" s="167" t="str">
        <f>IF(' grille U51'!$A49="","-","X")</f>
        <v>-</v>
      </c>
      <c r="B68" s="126" t="str">
        <f>IF(' grille U51'!$B49="","-","X")</f>
        <v>-</v>
      </c>
      <c r="C68" s="168" t="str">
        <f>IF('grille U 52'!$B61="","-","X")</f>
        <v>-</v>
      </c>
      <c r="D68" s="140" t="str">
        <f>IF('grille U 52'!$B61="","-","X")</f>
        <v>-</v>
      </c>
      <c r="E68" s="169" t="str">
        <f>IF('grille U 53'!$A52="","-","X")</f>
        <v>-</v>
      </c>
      <c r="F68" s="144" t="str">
        <f>IF('grille U 53'!$B52="","-","X")</f>
        <v>-</v>
      </c>
      <c r="G68" s="609"/>
      <c r="H68" s="74" t="s">
        <v>42</v>
      </c>
      <c r="I68" s="48" t="s">
        <v>43</v>
      </c>
      <c r="J68" s="235" t="str">
        <f>IF(' grille U51'!$F49="","-",' grille U51'!$F49)</f>
        <v>-</v>
      </c>
      <c r="K68" s="235" t="str">
        <f>IF(' grille U51'!$G49="","-",' grille U51'!$G49)</f>
        <v>-</v>
      </c>
      <c r="L68" s="235" t="str">
        <f>IF(' grille U51'!$H49="","-",' grille U51'!$H49)</f>
        <v>-</v>
      </c>
      <c r="M68" s="235" t="str">
        <f>IF(' grille U51'!$I49="","-",' grille U51'!$I49)</f>
        <v>-</v>
      </c>
      <c r="N68" s="249" t="str">
        <f>IF('grille U 52'!$F61="","-",'grille U 52'!$F61)</f>
        <v>-</v>
      </c>
      <c r="O68" s="249" t="str">
        <f>IF('grille U 52'!$G61="","-",'grille U 52'!$G61)</f>
        <v>-</v>
      </c>
      <c r="P68" s="249" t="str">
        <f>IF('grille U 52'!$H61="","-",'grille U 52'!$H61)</f>
        <v>-</v>
      </c>
      <c r="Q68" s="249" t="str">
        <f>IF('grille U 52'!$I61="","-",'grille U 52'!$I61)</f>
        <v>-</v>
      </c>
      <c r="R68" s="250" t="str">
        <f>IF('grille U 53'!$F52="","-",'grille U 53'!$F52)</f>
        <v>-</v>
      </c>
      <c r="S68" s="250" t="str">
        <f>IF('grille U 53'!$G52="","-",'grille U 53'!$G52)</f>
        <v>-</v>
      </c>
      <c r="T68" s="250" t="str">
        <f>IF('grille U 53'!$H52="","-",'grille U 53'!$H52)</f>
        <v>-</v>
      </c>
      <c r="U68" s="250" t="str">
        <f>IF('grille U 53'!$I52="","-",'grille U 53'!$I52)</f>
        <v>-</v>
      </c>
      <c r="W68" s="274">
        <f t="shared" si="10"/>
        <v>1</v>
      </c>
      <c r="X68" s="274">
        <f t="shared" si="11"/>
        <v>1</v>
      </c>
      <c r="Y68" s="274">
        <f t="shared" si="12"/>
        <v>1</v>
      </c>
      <c r="Z68" s="274">
        <f t="shared" si="13"/>
        <v>1</v>
      </c>
      <c r="AA68" s="274">
        <f t="shared" si="8"/>
        <v>1</v>
      </c>
      <c r="AB68" s="274">
        <f t="shared" si="9"/>
        <v>1</v>
      </c>
    </row>
    <row r="69" spans="1:28" ht="30.75" thickBot="1">
      <c r="A69" s="210" t="str">
        <f>IF(' grille U51'!$A50="","-","X")</f>
        <v>-</v>
      </c>
      <c r="B69" s="127" t="str">
        <f>IF(' grille U51'!$B50="","-","X")</f>
        <v>-</v>
      </c>
      <c r="C69" s="233" t="str">
        <f>IF('grille U 52'!$B62="","-","X")</f>
        <v>-</v>
      </c>
      <c r="D69" s="141" t="str">
        <f>IF('grille U 52'!$B62="","-","X")</f>
        <v>-</v>
      </c>
      <c r="E69" s="234" t="str">
        <f>IF('grille U 53'!$A53="","-","X")</f>
        <v>-</v>
      </c>
      <c r="F69" s="148" t="str">
        <f>IF('grille U 53'!$B53="","-","X")</f>
        <v>-</v>
      </c>
      <c r="G69" s="610"/>
      <c r="H69" s="88" t="s">
        <v>44</v>
      </c>
      <c r="I69" s="89" t="s">
        <v>45</v>
      </c>
      <c r="J69" s="235" t="str">
        <f>IF(' grille U51'!$F50="","-",' grille U51'!$F50)</f>
        <v>-</v>
      </c>
      <c r="K69" s="235" t="str">
        <f>IF(' grille U51'!$G50="","-",' grille U51'!$G50)</f>
        <v>-</v>
      </c>
      <c r="L69" s="235" t="str">
        <f>IF(' grille U51'!$H50="","-",' grille U51'!$H50)</f>
        <v>-</v>
      </c>
      <c r="M69" s="235" t="str">
        <f>IF(' grille U51'!$I50="","-",' grille U51'!$I50)</f>
        <v>-</v>
      </c>
      <c r="N69" s="249" t="str">
        <f>IF('grille U 52'!$F62="","-",'grille U 52'!$F62)</f>
        <v>-</v>
      </c>
      <c r="O69" s="249" t="str">
        <f>IF('grille U 52'!$G62="","-",'grille U 52'!$G62)</f>
        <v>-</v>
      </c>
      <c r="P69" s="249" t="str">
        <f>IF('grille U 52'!$H62="","-",'grille U 52'!$H62)</f>
        <v>-</v>
      </c>
      <c r="Q69" s="249" t="str">
        <f>IF('grille U 52'!$I62="","-",'grille U 52'!$I62)</f>
        <v>-</v>
      </c>
      <c r="R69" s="250" t="str">
        <f>IF('grille U 53'!$F53="","-",'grille U 53'!$F53)</f>
        <v>-</v>
      </c>
      <c r="S69" s="250" t="str">
        <f>IF('grille U 53'!$G53="","-",'grille U 53'!$G53)</f>
        <v>-</v>
      </c>
      <c r="T69" s="250" t="str">
        <f>IF('grille U 53'!$H53="","-",'grille U 53'!$H53)</f>
        <v>-</v>
      </c>
      <c r="U69" s="250" t="str">
        <f>IF('grille U 53'!$I53="","-",'grille U 53'!$I53)</f>
        <v>-</v>
      </c>
      <c r="W69" s="274">
        <f t="shared" si="10"/>
        <v>1</v>
      </c>
      <c r="X69" s="274">
        <f t="shared" si="11"/>
        <v>1</v>
      </c>
      <c r="Y69" s="274">
        <f t="shared" si="12"/>
        <v>1</v>
      </c>
      <c r="Z69" s="274">
        <f t="shared" si="13"/>
        <v>1</v>
      </c>
      <c r="AA69" s="274">
        <f t="shared" si="8"/>
        <v>1</v>
      </c>
      <c r="AB69" s="274">
        <f t="shared" si="9"/>
        <v>1</v>
      </c>
    </row>
    <row r="70" spans="1:28" ht="30.75" thickBot="1">
      <c r="A70" s="156" t="str">
        <f>IF(' grille U51'!$A51="","-","X")</f>
        <v>-</v>
      </c>
      <c r="B70" s="125" t="str">
        <f>IF(' grille U51'!$B51="","-","X")</f>
        <v>-</v>
      </c>
      <c r="C70" s="158" t="str">
        <f>IF('grille U 52'!$B63="","-","X")</f>
        <v>-</v>
      </c>
      <c r="D70" s="139" t="str">
        <f>IF('grille U 52'!$B63="","-","X")</f>
        <v>-</v>
      </c>
      <c r="E70" s="160" t="str">
        <f>IF('grille U 53'!$A59="","-","X")</f>
        <v>-</v>
      </c>
      <c r="F70" s="143" t="str">
        <f>IF('grille U 53'!$B59="","-","X")</f>
        <v>-</v>
      </c>
      <c r="G70" s="608" t="s">
        <v>46</v>
      </c>
      <c r="H70" s="102" t="s">
        <v>47</v>
      </c>
      <c r="I70" s="39" t="s">
        <v>147</v>
      </c>
      <c r="J70" s="235" t="str">
        <f>IF(' grille U51'!$F51="","-",' grille U51'!$F51)</f>
        <v>-</v>
      </c>
      <c r="K70" s="235" t="str">
        <f>IF(' grille U51'!$G51="","-",' grille U51'!$G51)</f>
        <v>-</v>
      </c>
      <c r="L70" s="235" t="str">
        <f>IF(' grille U51'!$H51="","-",' grille U51'!$H51)</f>
        <v>-</v>
      </c>
      <c r="M70" s="235" t="str">
        <f>IF(' grille U51'!$I51="","-",' grille U51'!$I51)</f>
        <v>-</v>
      </c>
      <c r="N70" s="249" t="str">
        <f>IF('grille U 52'!$F63="","-",'grille U 52'!$F63)</f>
        <v>-</v>
      </c>
      <c r="O70" s="249" t="str">
        <f>IF('grille U 52'!$G63="","-",'grille U 52'!$G63)</f>
        <v>-</v>
      </c>
      <c r="P70" s="249" t="str">
        <f>IF('grille U 52'!$H63="","-",'grille U 52'!$H63)</f>
        <v>-</v>
      </c>
      <c r="Q70" s="249" t="str">
        <f>IF('grille U 52'!$I63="","-",'grille U 52'!$I63)</f>
        <v>-</v>
      </c>
      <c r="R70" s="250" t="str">
        <f>IF('grille U 53'!$F59="","-",'grille U 53'!$F59)</f>
        <v>-</v>
      </c>
      <c r="S70" s="250" t="str">
        <f>IF('grille U 53'!$G59="","-",'grille U 53'!$G59)</f>
        <v>-</v>
      </c>
      <c r="T70" s="250" t="str">
        <f>IF('grille U 53'!$H59="","-",'grille U 53'!$H59)</f>
        <v>-</v>
      </c>
      <c r="U70" s="250" t="str">
        <f>IF('grille U 53'!$I59="","-",'grille U 53'!$I59)</f>
        <v>-</v>
      </c>
      <c r="W70" s="274">
        <f t="shared" si="10"/>
        <v>1</v>
      </c>
      <c r="X70" s="274">
        <f t="shared" si="11"/>
        <v>1</v>
      </c>
      <c r="Y70" s="274">
        <f t="shared" si="12"/>
        <v>1</v>
      </c>
      <c r="Z70" s="274">
        <f t="shared" si="13"/>
        <v>1</v>
      </c>
      <c r="AA70" s="274">
        <f t="shared" si="8"/>
        <v>1</v>
      </c>
      <c r="AB70" s="274">
        <f t="shared" si="9"/>
        <v>1</v>
      </c>
    </row>
    <row r="71" spans="1:28" ht="30.75" thickBot="1">
      <c r="A71" s="167" t="str">
        <f>IF(' grille U51'!$A52="","-","X")</f>
        <v>-</v>
      </c>
      <c r="B71" s="126" t="str">
        <f>IF(' grille U51'!$B52="","-","X")</f>
        <v>-</v>
      </c>
      <c r="C71" s="168" t="str">
        <f>IF('grille U 52'!$B64="","-","X")</f>
        <v>-</v>
      </c>
      <c r="D71" s="140" t="str">
        <f>IF('grille U 52'!$B64="","-","X")</f>
        <v>-</v>
      </c>
      <c r="E71" s="169" t="str">
        <f>IF('grille U 53'!$A60="","-","X")</f>
        <v>-</v>
      </c>
      <c r="F71" s="144" t="str">
        <f>IF('grille U 53'!$B60="","-","X")</f>
        <v>-</v>
      </c>
      <c r="G71" s="609"/>
      <c r="H71" s="86"/>
      <c r="I71" s="46" t="s">
        <v>148</v>
      </c>
      <c r="J71" s="235" t="str">
        <f>IF(' grille U51'!$F52="","-",' grille U51'!$F52)</f>
        <v>-</v>
      </c>
      <c r="K71" s="235" t="str">
        <f>IF(' grille U51'!$G52="","-",' grille U51'!$G52)</f>
        <v>-</v>
      </c>
      <c r="L71" s="235" t="str">
        <f>IF(' grille U51'!$H52="","-",' grille U51'!$H52)</f>
        <v>-</v>
      </c>
      <c r="M71" s="235" t="str">
        <f>IF(' grille U51'!$I52="","-",' grille U51'!$I52)</f>
        <v>-</v>
      </c>
      <c r="N71" s="249" t="str">
        <f>IF('grille U 52'!$F64="","-",'grille U 52'!$F64)</f>
        <v>-</v>
      </c>
      <c r="O71" s="249" t="str">
        <f>IF('grille U 52'!$G64="","-",'grille U 52'!$G64)</f>
        <v>-</v>
      </c>
      <c r="P71" s="249" t="str">
        <f>IF('grille U 52'!$H64="","-",'grille U 52'!$H64)</f>
        <v>-</v>
      </c>
      <c r="Q71" s="249" t="str">
        <f>IF('grille U 52'!$I64="","-",'grille U 52'!$I64)</f>
        <v>-</v>
      </c>
      <c r="R71" s="250" t="str">
        <f>IF('grille U 53'!$F60="","-",'grille U 53'!$F60)</f>
        <v>-</v>
      </c>
      <c r="S71" s="250" t="str">
        <f>IF('grille U 53'!$G60="","-",'grille U 53'!$G60)</f>
        <v>-</v>
      </c>
      <c r="T71" s="250" t="str">
        <f>IF('grille U 53'!$H60="","-",'grille U 53'!$H60)</f>
        <v>-</v>
      </c>
      <c r="U71" s="250" t="str">
        <f>IF('grille U 53'!$I60="","-",'grille U 53'!$I60)</f>
        <v>-</v>
      </c>
      <c r="W71" s="274">
        <f t="shared" si="10"/>
        <v>1</v>
      </c>
      <c r="X71" s="274">
        <f t="shared" si="11"/>
        <v>1</v>
      </c>
      <c r="Y71" s="274">
        <f t="shared" si="12"/>
        <v>1</v>
      </c>
      <c r="Z71" s="274">
        <f t="shared" si="13"/>
        <v>1</v>
      </c>
      <c r="AA71" s="274">
        <f t="shared" si="8"/>
        <v>1</v>
      </c>
      <c r="AB71" s="274">
        <f t="shared" si="9"/>
        <v>1</v>
      </c>
    </row>
    <row r="72" spans="1:28" ht="45.75" thickBot="1">
      <c r="A72" s="167" t="str">
        <f>IF(' grille U51'!$A53="","-","X")</f>
        <v>-</v>
      </c>
      <c r="B72" s="126" t="str">
        <f>IF(' grille U51'!$B53="","-","X")</f>
        <v>-</v>
      </c>
      <c r="C72" s="168" t="str">
        <f>IF('grille U 52'!$B65="","-","X")</f>
        <v>-</v>
      </c>
      <c r="D72" s="140" t="str">
        <f>IF('grille U 52'!$B65="","-","X")</f>
        <v>-</v>
      </c>
      <c r="E72" s="169" t="str">
        <f>IF('grille U 53'!$A61="","-","X")</f>
        <v>-</v>
      </c>
      <c r="F72" s="144" t="str">
        <f>IF('grille U 53'!$B61="","-","X")</f>
        <v>-</v>
      </c>
      <c r="G72" s="609"/>
      <c r="H72" s="98" t="s">
        <v>48</v>
      </c>
      <c r="I72" s="99" t="s">
        <v>149</v>
      </c>
      <c r="J72" s="235" t="str">
        <f>IF(' grille U51'!$F53="","-",' grille U51'!$F53)</f>
        <v>-</v>
      </c>
      <c r="K72" s="235" t="str">
        <f>IF(' grille U51'!$G53="","-",' grille U51'!$G53)</f>
        <v>-</v>
      </c>
      <c r="L72" s="235" t="str">
        <f>IF(' grille U51'!$H53="","-",' grille U51'!$H53)</f>
        <v>-</v>
      </c>
      <c r="M72" s="235" t="str">
        <f>IF(' grille U51'!$I53="","-",' grille U51'!$I53)</f>
        <v>-</v>
      </c>
      <c r="N72" s="249" t="str">
        <f>IF('grille U 52'!$F65="","-",'grille U 52'!$F65)</f>
        <v>-</v>
      </c>
      <c r="O72" s="249" t="str">
        <f>IF('grille U 52'!$G65="","-",'grille U 52'!$G65)</f>
        <v>-</v>
      </c>
      <c r="P72" s="249" t="str">
        <f>IF('grille U 52'!$H65="","-",'grille U 52'!$H65)</f>
        <v>-</v>
      </c>
      <c r="Q72" s="249" t="str">
        <f>IF('grille U 52'!$I65="","-",'grille U 52'!$I65)</f>
        <v>-</v>
      </c>
      <c r="R72" s="250" t="str">
        <f>IF('grille U 53'!$F61="","-",'grille U 53'!$F61)</f>
        <v>-</v>
      </c>
      <c r="S72" s="250" t="str">
        <f>IF('grille U 53'!$G61="","-",'grille U 53'!$G61)</f>
        <v>-</v>
      </c>
      <c r="T72" s="250" t="str">
        <f>IF('grille U 53'!$H61="","-",'grille U 53'!$H61)</f>
        <v>-</v>
      </c>
      <c r="U72" s="250" t="str">
        <f>IF('grille U 53'!$I61="","-",'grille U 53'!$I61)</f>
        <v>-</v>
      </c>
      <c r="W72" s="274">
        <f t="shared" si="10"/>
        <v>1</v>
      </c>
      <c r="X72" s="274">
        <f t="shared" si="11"/>
        <v>1</v>
      </c>
      <c r="Y72" s="274">
        <f t="shared" si="12"/>
        <v>1</v>
      </c>
      <c r="Z72" s="274">
        <f t="shared" si="13"/>
        <v>1</v>
      </c>
      <c r="AA72" s="274">
        <f t="shared" si="8"/>
        <v>1</v>
      </c>
      <c r="AB72" s="274">
        <f t="shared" si="9"/>
        <v>1</v>
      </c>
    </row>
    <row r="73" spans="1:28" ht="43.5" customHeight="1" thickBot="1">
      <c r="A73" s="210" t="str">
        <f>IF(' grille U51'!$A54="","-","X")</f>
        <v>-</v>
      </c>
      <c r="B73" s="127" t="str">
        <f>IF(' grille U51'!$B54="","-","X")</f>
        <v>-</v>
      </c>
      <c r="C73" s="233" t="str">
        <f>IF('grille U 52'!$B66="","-","X")</f>
        <v>-</v>
      </c>
      <c r="D73" s="141" t="str">
        <f>IF('grille U 52'!$B66="","-","X")</f>
        <v>-</v>
      </c>
      <c r="E73" s="234" t="str">
        <f>IF('grille U 53'!$A62="","-","X")</f>
        <v>-</v>
      </c>
      <c r="F73" s="148" t="str">
        <f>IF('grille U 53'!$B62="","-","X")</f>
        <v>-</v>
      </c>
      <c r="G73" s="610"/>
      <c r="H73" s="103"/>
      <c r="I73" s="43" t="s">
        <v>150</v>
      </c>
      <c r="J73" s="235" t="str">
        <f>IF(' grille U51'!$F54="","-",' grille U51'!$F54)</f>
        <v>-</v>
      </c>
      <c r="K73" s="235" t="str">
        <f>IF(' grille U51'!$G54="","-",' grille U51'!$G54)</f>
        <v>-</v>
      </c>
      <c r="L73" s="235" t="str">
        <f>IF(' grille U51'!$H54="","-",' grille U51'!$H54)</f>
        <v>-</v>
      </c>
      <c r="M73" s="235" t="str">
        <f>IF(' grille U51'!$I54="","-",' grille U51'!$I54)</f>
        <v>-</v>
      </c>
      <c r="N73" s="249" t="str">
        <f>IF('grille U 52'!$F66="","-",'grille U 52'!$F66)</f>
        <v>-</v>
      </c>
      <c r="O73" s="249" t="str">
        <f>IF('grille U 52'!$G66="","-",'grille U 52'!$G66)</f>
        <v>-</v>
      </c>
      <c r="P73" s="249" t="str">
        <f>IF('grille U 52'!$H66="","-",'grille U 52'!$H66)</f>
        <v>-</v>
      </c>
      <c r="Q73" s="249" t="str">
        <f>IF('grille U 52'!$I66="","-",'grille U 52'!$I66)</f>
        <v>-</v>
      </c>
      <c r="R73" s="250" t="str">
        <f>IF('grille U 53'!$F62="","-",'grille U 53'!$F62)</f>
        <v>-</v>
      </c>
      <c r="S73" s="250" t="str">
        <f>IF('grille U 53'!$G62="","-",'grille U 53'!$G62)</f>
        <v>-</v>
      </c>
      <c r="T73" s="250" t="str">
        <f>IF('grille U 53'!$H62="","-",'grille U 53'!$H62)</f>
        <v>-</v>
      </c>
      <c r="U73" s="250" t="str">
        <f>IF('grille U 53'!$I62="","-",'grille U 53'!$I62)</f>
        <v>-</v>
      </c>
      <c r="W73" s="274">
        <f t="shared" si="10"/>
        <v>1</v>
      </c>
      <c r="X73" s="274">
        <f t="shared" si="11"/>
        <v>1</v>
      </c>
      <c r="Y73" s="274">
        <f t="shared" si="12"/>
        <v>1</v>
      </c>
      <c r="Z73" s="274">
        <f t="shared" si="13"/>
        <v>1</v>
      </c>
      <c r="AA73" s="274">
        <f t="shared" si="8"/>
        <v>1</v>
      </c>
      <c r="AB73" s="274">
        <f t="shared" si="9"/>
        <v>1</v>
      </c>
    </row>
    <row r="74" spans="1:28" ht="45.75" thickBot="1">
      <c r="A74" s="156" t="str">
        <f>IF(' grille U51'!$A62="","-","X")</f>
        <v>-</v>
      </c>
      <c r="B74" s="125" t="str">
        <f>IF(' grille U51'!$B62="","-","X")</f>
        <v>-</v>
      </c>
      <c r="C74" s="158" t="str">
        <f>IF('grille U 52'!$B67="","-","X")</f>
        <v>-</v>
      </c>
      <c r="D74" s="139" t="str">
        <f>IF('grille U 52'!$B67="","-","X")</f>
        <v>-</v>
      </c>
      <c r="E74" s="160" t="str">
        <f>IF('grille U 53'!$A63="","-","X")</f>
        <v>-</v>
      </c>
      <c r="F74" s="143" t="str">
        <f>IF('grille U 53'!$B63="","-","X")</f>
        <v>-</v>
      </c>
      <c r="G74" s="608" t="s">
        <v>49</v>
      </c>
      <c r="H74" s="101" t="s">
        <v>50</v>
      </c>
      <c r="I74" s="104" t="s">
        <v>51</v>
      </c>
      <c r="J74" s="235" t="str">
        <f>IF(' grille U51'!$F62="","-",' grille U51'!$F62)</f>
        <v>-</v>
      </c>
      <c r="K74" s="235" t="str">
        <f>IF(' grille U51'!$G62="","-",' grille U51'!$G62)</f>
        <v>-</v>
      </c>
      <c r="L74" s="235" t="str">
        <f>IF(' grille U51'!$H62="","-",' grille U51'!$H62)</f>
        <v>-</v>
      </c>
      <c r="M74" s="235" t="str">
        <f>IF(' grille U51'!$I62="","-",' grille U51'!$I62)</f>
        <v>-</v>
      </c>
      <c r="N74" s="249" t="str">
        <f>IF('grille U 52'!$F67="","-",'grille U 52'!$F67)</f>
        <v>-</v>
      </c>
      <c r="O74" s="249" t="str">
        <f>IF('grille U 52'!$G67="","-",'grille U 52'!$G67)</f>
        <v>-</v>
      </c>
      <c r="P74" s="249" t="str">
        <f>IF('grille U 52'!$H67="","-",'grille U 52'!$H67)</f>
        <v>-</v>
      </c>
      <c r="Q74" s="249" t="str">
        <f>IF('grille U 52'!$I67="","-",'grille U 52'!$I67)</f>
        <v>-</v>
      </c>
      <c r="R74" s="250" t="str">
        <f>IF('grille U 53'!$F63="","-",'grille U 53'!$F63)</f>
        <v>-</v>
      </c>
      <c r="S74" s="250" t="str">
        <f>IF('grille U 53'!$G63="","-",'grille U 53'!$G63)</f>
        <v>-</v>
      </c>
      <c r="T74" s="250" t="str">
        <f>IF('grille U 53'!$H63="","-",'grille U 53'!$H63)</f>
        <v>-</v>
      </c>
      <c r="U74" s="250" t="str">
        <f>IF('grille U 53'!$I63="","-",'grille U 53'!$I63)</f>
        <v>-</v>
      </c>
      <c r="W74" s="274">
        <f t="shared" si="10"/>
        <v>1</v>
      </c>
      <c r="X74" s="274">
        <f t="shared" si="11"/>
        <v>1</v>
      </c>
      <c r="Y74" s="274">
        <f t="shared" si="12"/>
        <v>1</v>
      </c>
      <c r="Z74" s="274">
        <f t="shared" si="13"/>
        <v>1</v>
      </c>
      <c r="AA74" s="274">
        <f t="shared" si="8"/>
        <v>1</v>
      </c>
      <c r="AB74" s="274">
        <f t="shared" si="9"/>
        <v>1</v>
      </c>
    </row>
    <row r="75" spans="1:28" ht="30" customHeight="1" thickBot="1">
      <c r="A75" s="167" t="str">
        <f>IF(' grille U51'!$A63="","-","X")</f>
        <v>-</v>
      </c>
      <c r="B75" s="126" t="str">
        <f>IF(' grille U51'!$B63="","-","X")</f>
        <v>-</v>
      </c>
      <c r="C75" s="168" t="str">
        <f>IF('grille U 52'!$B68="","-","X")</f>
        <v>-</v>
      </c>
      <c r="D75" s="140" t="str">
        <f>IF('grille U 52'!$B68="","-","X")</f>
        <v>-</v>
      </c>
      <c r="E75" s="169" t="str">
        <f>IF('grille U 53'!$A64="","-","X")</f>
        <v>-</v>
      </c>
      <c r="F75" s="144" t="str">
        <f>IF('grille U 53'!$B64="","-","X")</f>
        <v>-</v>
      </c>
      <c r="G75" s="609"/>
      <c r="H75" s="74" t="s">
        <v>52</v>
      </c>
      <c r="I75" s="78" t="s">
        <v>53</v>
      </c>
      <c r="J75" s="235" t="str">
        <f>IF(' grille U51'!$F63="","-",' grille U51'!$F63)</f>
        <v>-</v>
      </c>
      <c r="K75" s="235" t="str">
        <f>IF(' grille U51'!$G63="","-",' grille U51'!$G63)</f>
        <v>-</v>
      </c>
      <c r="L75" s="235" t="str">
        <f>IF(' grille U51'!$H63="","-",' grille U51'!$H63)</f>
        <v>-</v>
      </c>
      <c r="M75" s="235" t="str">
        <f>IF(' grille U51'!$I63="","-",' grille U51'!$I63)</f>
        <v>-</v>
      </c>
      <c r="N75" s="249" t="str">
        <f>IF('grille U 52'!$F68="","-",'grille U 52'!$F68)</f>
        <v>-</v>
      </c>
      <c r="O75" s="249" t="str">
        <f>IF('grille U 52'!$G68="","-",'grille U 52'!$G68)</f>
        <v>-</v>
      </c>
      <c r="P75" s="249" t="str">
        <f>IF('grille U 52'!$H68="","-",'grille U 52'!$H68)</f>
        <v>-</v>
      </c>
      <c r="Q75" s="249" t="str">
        <f>IF('grille U 52'!$I68="","-",'grille U 52'!$I68)</f>
        <v>-</v>
      </c>
      <c r="R75" s="250" t="str">
        <f>IF('grille U 53'!$F64="","-",'grille U 53'!$F64)</f>
        <v>-</v>
      </c>
      <c r="S75" s="250" t="str">
        <f>IF('grille U 53'!$G64="","-",'grille U 53'!$G64)</f>
        <v>-</v>
      </c>
      <c r="T75" s="250" t="str">
        <f>IF('grille U 53'!$H64="","-",'grille U 53'!$H64)</f>
        <v>-</v>
      </c>
      <c r="U75" s="250" t="str">
        <f>IF('grille U 53'!$I64="","-",'grille U 53'!$I64)</f>
        <v>-</v>
      </c>
      <c r="W75" s="274">
        <f t="shared" si="10"/>
        <v>1</v>
      </c>
      <c r="X75" s="274">
        <f t="shared" si="11"/>
        <v>1</v>
      </c>
      <c r="Y75" s="274">
        <f t="shared" si="12"/>
        <v>1</v>
      </c>
      <c r="Z75" s="274">
        <f t="shared" si="13"/>
        <v>1</v>
      </c>
      <c r="AA75" s="274">
        <f t="shared" si="8"/>
        <v>1</v>
      </c>
      <c r="AB75" s="274">
        <f t="shared" si="9"/>
        <v>1</v>
      </c>
    </row>
    <row r="76" spans="1:28" ht="35.25" customHeight="1" thickBot="1">
      <c r="A76" s="167" t="str">
        <f>IF(' grille U51'!$A64="","-","X")</f>
        <v>-</v>
      </c>
      <c r="B76" s="126" t="str">
        <f>IF(' grille U51'!$B64="","-","X")</f>
        <v>-</v>
      </c>
      <c r="C76" s="168" t="str">
        <f>IF('grille U 52'!$B69="","-","X")</f>
        <v>-</v>
      </c>
      <c r="D76" s="140" t="str">
        <f>IF('grille U 52'!$B69="","-","X")</f>
        <v>-</v>
      </c>
      <c r="E76" s="169" t="str">
        <f>IF('grille U 53'!$A65="","-","X")</f>
        <v>-</v>
      </c>
      <c r="F76" s="144" t="str">
        <f>IF('grille U 53'!$B65="","-","X")</f>
        <v>-</v>
      </c>
      <c r="G76" s="609"/>
      <c r="H76" s="74" t="s">
        <v>54</v>
      </c>
      <c r="I76" s="48" t="s">
        <v>55</v>
      </c>
      <c r="J76" s="235" t="str">
        <f>IF(' grille U51'!$F64="","-",' grille U51'!$F64)</f>
        <v>-</v>
      </c>
      <c r="K76" s="235" t="str">
        <f>IF(' grille U51'!$G64="","-",' grille U51'!$G64)</f>
        <v>-</v>
      </c>
      <c r="L76" s="235" t="str">
        <f>IF(' grille U51'!$H64="","-",' grille U51'!$H64)</f>
        <v>-</v>
      </c>
      <c r="M76" s="235" t="str">
        <f>IF(' grille U51'!$I64="","-",' grille U51'!$I64)</f>
        <v>-</v>
      </c>
      <c r="N76" s="249" t="str">
        <f>IF('grille U 52'!$F69="","-",'grille U 52'!$F69)</f>
        <v>-</v>
      </c>
      <c r="O76" s="249" t="str">
        <f>IF('grille U 52'!$G69="","-",'grille U 52'!$G69)</f>
        <v>-</v>
      </c>
      <c r="P76" s="249" t="str">
        <f>IF('grille U 52'!$H69="","-",'grille U 52'!$H69)</f>
        <v>-</v>
      </c>
      <c r="Q76" s="249" t="str">
        <f>IF('grille U 52'!$I69="","-",'grille U 52'!$I69)</f>
        <v>-</v>
      </c>
      <c r="R76" s="250" t="str">
        <f>IF('grille U 53'!$F65="","-",'grille U 53'!$F65)</f>
        <v>-</v>
      </c>
      <c r="S76" s="250" t="str">
        <f>IF('grille U 53'!$G65="","-",'grille U 53'!$G65)</f>
        <v>-</v>
      </c>
      <c r="T76" s="250" t="str">
        <f>IF('grille U 53'!$H65="","-",'grille U 53'!$H65)</f>
        <v>-</v>
      </c>
      <c r="U76" s="250" t="str">
        <f>IF('grille U 53'!$I65="","-",'grille U 53'!$I65)</f>
        <v>-</v>
      </c>
      <c r="W76" s="274">
        <f t="shared" si="10"/>
        <v>1</v>
      </c>
      <c r="X76" s="274">
        <f t="shared" si="11"/>
        <v>1</v>
      </c>
      <c r="Y76" s="274">
        <f t="shared" si="12"/>
        <v>1</v>
      </c>
      <c r="Z76" s="274">
        <f t="shared" si="13"/>
        <v>1</v>
      </c>
      <c r="AA76" s="274">
        <f t="shared" si="8"/>
        <v>1</v>
      </c>
      <c r="AB76" s="274">
        <f t="shared" si="9"/>
        <v>1</v>
      </c>
    </row>
    <row r="77" spans="1:28" ht="29.25" customHeight="1" thickBot="1">
      <c r="A77" s="210" t="str">
        <f>IF(' grille U51'!$A65="","-","X")</f>
        <v>-</v>
      </c>
      <c r="B77" s="127" t="str">
        <f>IF(' grille U51'!$B65="","-","X")</f>
        <v>-</v>
      </c>
      <c r="C77" s="233" t="str">
        <f>IF('grille U 52'!$B70="","-","X")</f>
        <v>-</v>
      </c>
      <c r="D77" s="141" t="str">
        <f>IF('grille U 52'!$B70="","-","X")</f>
        <v>-</v>
      </c>
      <c r="E77" s="234" t="str">
        <f>IF('grille U 53'!$A66="","-","X")</f>
        <v>-</v>
      </c>
      <c r="F77" s="148" t="str">
        <f>IF('grille U 53'!$B66="","-","X")</f>
        <v>-</v>
      </c>
      <c r="G77" s="610"/>
      <c r="H77" s="88" t="s">
        <v>56</v>
      </c>
      <c r="I77" s="89" t="s">
        <v>57</v>
      </c>
      <c r="J77" s="235" t="str">
        <f>IF(' grille U51'!$F65="","-",' grille U51'!$F65)</f>
        <v>-</v>
      </c>
      <c r="K77" s="235" t="str">
        <f>IF(' grille U51'!$G65="","-",' grille U51'!$G65)</f>
        <v>-</v>
      </c>
      <c r="L77" s="235" t="str">
        <f>IF(' grille U51'!$H65="","-",' grille U51'!$H65)</f>
        <v>-</v>
      </c>
      <c r="M77" s="235" t="str">
        <f>IF(' grille U51'!$I65="","-",' grille U51'!$I65)</f>
        <v>-</v>
      </c>
      <c r="N77" s="249" t="str">
        <f>IF('grille U 52'!$F70="","-",'grille U 52'!$F70)</f>
        <v>-</v>
      </c>
      <c r="O77" s="249" t="str">
        <f>IF('grille U 52'!$G70="","-",'grille U 52'!$G70)</f>
        <v>-</v>
      </c>
      <c r="P77" s="249" t="str">
        <f>IF('grille U 52'!$H70="","-",'grille U 52'!$H70)</f>
        <v>-</v>
      </c>
      <c r="Q77" s="249" t="str">
        <f>IF('grille U 52'!$I70="","-",'grille U 52'!$I70)</f>
        <v>-</v>
      </c>
      <c r="R77" s="250" t="str">
        <f>IF('grille U 53'!$F66="","-",'grille U 53'!$F66)</f>
        <v>-</v>
      </c>
      <c r="S77" s="250" t="str">
        <f>IF('grille U 53'!$G66="","-",'grille U 53'!$G66)</f>
        <v>-</v>
      </c>
      <c r="T77" s="250" t="str">
        <f>IF('grille U 53'!$H66="","-",'grille U 53'!$H66)</f>
        <v>-</v>
      </c>
      <c r="U77" s="250" t="str">
        <f>IF('grille U 53'!$I66="","-",'grille U 53'!$I66)</f>
        <v>-</v>
      </c>
      <c r="W77" s="274">
        <f t="shared" si="10"/>
        <v>1</v>
      </c>
      <c r="X77" s="274">
        <f t="shared" si="11"/>
        <v>1</v>
      </c>
      <c r="Y77" s="274">
        <f t="shared" si="12"/>
        <v>1</v>
      </c>
      <c r="Z77" s="274">
        <f t="shared" si="13"/>
        <v>1</v>
      </c>
      <c r="AA77" s="274">
        <f t="shared" si="8"/>
        <v>1</v>
      </c>
      <c r="AB77" s="274">
        <f t="shared" si="9"/>
        <v>1</v>
      </c>
    </row>
    <row r="78" spans="1:28" ht="16.5" thickBot="1">
      <c r="A78" s="156" t="str">
        <f>IF(' grille U51'!$A66="","-","X")</f>
        <v>-</v>
      </c>
      <c r="B78" s="125" t="str">
        <f>IF(' grille U51'!$B66="","-","X")</f>
        <v>-</v>
      </c>
      <c r="C78" s="158" t="str">
        <f>IF('grille U 52'!$B71="","-","X")</f>
        <v>-</v>
      </c>
      <c r="D78" s="139" t="str">
        <f>IF('grille U 52'!$B71="","-","X")</f>
        <v>-</v>
      </c>
      <c r="E78" s="160" t="str">
        <f>IF('grille U 53'!$A67="","-","X")</f>
        <v>-</v>
      </c>
      <c r="F78" s="143" t="str">
        <f>IF('grille U 53'!$B67="","-","X")</f>
        <v>-</v>
      </c>
      <c r="G78" s="608" t="s">
        <v>58</v>
      </c>
      <c r="H78" s="101" t="s">
        <v>59</v>
      </c>
      <c r="I78" s="50" t="s">
        <v>60</v>
      </c>
      <c r="J78" s="235" t="str">
        <f>IF(' grille U51'!$F66="","-",' grille U51'!$F66)</f>
        <v>-</v>
      </c>
      <c r="K78" s="235" t="str">
        <f>IF(' grille U51'!$G66="","-",' grille U51'!$G66)</f>
        <v>-</v>
      </c>
      <c r="L78" s="235" t="str">
        <f>IF(' grille U51'!$H66="","-",' grille U51'!$H66)</f>
        <v>-</v>
      </c>
      <c r="M78" s="235" t="str">
        <f>IF(' grille U51'!$I66="","-",' grille U51'!$I66)</f>
        <v>-</v>
      </c>
      <c r="N78" s="249" t="str">
        <f>IF('grille U 52'!$F71="","-",'grille U 52'!$F71)</f>
        <v>-</v>
      </c>
      <c r="O78" s="249" t="str">
        <f>IF('grille U 52'!$G71="","-",'grille U 52'!$G71)</f>
        <v>-</v>
      </c>
      <c r="P78" s="249" t="str">
        <f>IF('grille U 52'!$H71="","-",'grille U 52'!$H71)</f>
        <v>-</v>
      </c>
      <c r="Q78" s="249" t="str">
        <f>IF('grille U 52'!$I71="","-",'grille U 52'!$I71)</f>
        <v>-</v>
      </c>
      <c r="R78" s="250" t="str">
        <f>IF('grille U 53'!$F67="","-",'grille U 53'!$F67)</f>
        <v>-</v>
      </c>
      <c r="S78" s="250" t="str">
        <f>IF('grille U 53'!$G67="","-",'grille U 53'!$G67)</f>
        <v>-</v>
      </c>
      <c r="T78" s="250" t="str">
        <f>IF('grille U 53'!$H67="","-",'grille U 53'!$H67)</f>
        <v>-</v>
      </c>
      <c r="U78" s="250" t="str">
        <f>IF('grille U 53'!$I67="","-",'grille U 53'!$I67)</f>
        <v>-</v>
      </c>
      <c r="W78" s="274">
        <f t="shared" si="10"/>
        <v>1</v>
      </c>
      <c r="X78" s="274">
        <f t="shared" si="11"/>
        <v>1</v>
      </c>
      <c r="Y78" s="274">
        <f t="shared" si="12"/>
        <v>1</v>
      </c>
      <c r="Z78" s="274">
        <f t="shared" si="13"/>
        <v>1</v>
      </c>
      <c r="AA78" s="274">
        <f t="shared" si="8"/>
        <v>1</v>
      </c>
      <c r="AB78" s="274">
        <f t="shared" si="9"/>
        <v>1</v>
      </c>
    </row>
    <row r="79" spans="1:28" ht="37.5" customHeight="1" thickBot="1">
      <c r="A79" s="210" t="str">
        <f>IF(' grille U51'!$A67="","-","X")</f>
        <v>-</v>
      </c>
      <c r="B79" s="127" t="str">
        <f>IF(' grille U51'!$B67="","-","X")</f>
        <v>-</v>
      </c>
      <c r="C79" s="233" t="str">
        <f>IF('grille U 52'!$B72="","-","X")</f>
        <v>-</v>
      </c>
      <c r="D79" s="141" t="str">
        <f>IF('grille U 52'!$B72="","-","X")</f>
        <v>-</v>
      </c>
      <c r="E79" s="234" t="str">
        <f>IF('grille U 53'!$A68="","-","X")</f>
        <v>-</v>
      </c>
      <c r="F79" s="148" t="str">
        <f>IF('grille U 53'!$B68="","-","X")</f>
        <v>-</v>
      </c>
      <c r="G79" s="610"/>
      <c r="H79" s="88" t="s">
        <v>61</v>
      </c>
      <c r="I79" s="100" t="s">
        <v>62</v>
      </c>
      <c r="J79" s="235" t="str">
        <f>IF(' grille U51'!$F67="","-",' grille U51'!$F67)</f>
        <v>-</v>
      </c>
      <c r="K79" s="235" t="str">
        <f>IF(' grille U51'!$G67="","-",' grille U51'!$G67)</f>
        <v>-</v>
      </c>
      <c r="L79" s="235" t="str">
        <f>IF(' grille U51'!$H67="","-",' grille U51'!$H67)</f>
        <v>-</v>
      </c>
      <c r="M79" s="235" t="str">
        <f>IF(' grille U51'!$I67="","-",' grille U51'!$I67)</f>
        <v>-</v>
      </c>
      <c r="N79" s="249" t="str">
        <f>IF('grille U 52'!$F72="","-",'grille U 52'!$F72)</f>
        <v>-</v>
      </c>
      <c r="O79" s="249" t="str">
        <f>IF('grille U 52'!$G72="","-",'grille U 52'!$G72)</f>
        <v>-</v>
      </c>
      <c r="P79" s="249" t="str">
        <f>IF('grille U 52'!$H72="","-",'grille U 52'!$H72)</f>
        <v>-</v>
      </c>
      <c r="Q79" s="249" t="str">
        <f>IF('grille U 52'!$I72="","-",'grille U 52'!$I72)</f>
        <v>-</v>
      </c>
      <c r="R79" s="250" t="str">
        <f>IF('grille U 53'!$F68="","-",'grille U 53'!$F68)</f>
        <v>-</v>
      </c>
      <c r="S79" s="250" t="str">
        <f>IF('grille U 53'!$G68="","-",'grille U 53'!$G68)</f>
        <v>-</v>
      </c>
      <c r="T79" s="250" t="str">
        <f>IF('grille U 53'!$H68="","-",'grille U 53'!$H68)</f>
        <v>-</v>
      </c>
      <c r="U79" s="250" t="str">
        <f>IF('grille U 53'!$I68="","-",'grille U 53'!$I68)</f>
        <v>-</v>
      </c>
      <c r="W79" s="280">
        <f t="shared" si="10"/>
        <v>1</v>
      </c>
      <c r="X79" s="280">
        <f t="shared" si="11"/>
        <v>1</v>
      </c>
      <c r="Y79" s="280">
        <f t="shared" si="12"/>
        <v>1</v>
      </c>
      <c r="Z79" s="280">
        <f t="shared" si="13"/>
        <v>1</v>
      </c>
      <c r="AA79" s="280">
        <f t="shared" si="8"/>
        <v>1</v>
      </c>
      <c r="AB79" s="280">
        <f t="shared" si="9"/>
        <v>1</v>
      </c>
    </row>
    <row r="80" spans="1:29" ht="24.75" customHeight="1" thickBot="1">
      <c r="A80" s="754" t="s">
        <v>171</v>
      </c>
      <c r="B80" s="755"/>
      <c r="C80" s="756" t="s">
        <v>172</v>
      </c>
      <c r="D80" s="757"/>
      <c r="E80" s="758" t="s">
        <v>173</v>
      </c>
      <c r="F80" s="759"/>
      <c r="G80" s="21"/>
      <c r="H80" s="21"/>
      <c r="I80" s="21"/>
      <c r="J80" s="706" t="s">
        <v>171</v>
      </c>
      <c r="K80" s="581"/>
      <c r="L80" s="581"/>
      <c r="M80" s="582"/>
      <c r="N80" s="706" t="s">
        <v>172</v>
      </c>
      <c r="O80" s="581"/>
      <c r="P80" s="581"/>
      <c r="Q80" s="582"/>
      <c r="R80" s="706" t="s">
        <v>173</v>
      </c>
      <c r="S80" s="581"/>
      <c r="T80" s="581"/>
      <c r="U80" s="582"/>
      <c r="W80" s="275"/>
      <c r="X80" s="118"/>
      <c r="Y80" s="275"/>
      <c r="Z80" s="118"/>
      <c r="AA80" s="275"/>
      <c r="AB80" s="118"/>
      <c r="AC80" s="116"/>
    </row>
    <row r="81" spans="1:29" ht="27.75" customHeight="1" thickBot="1">
      <c r="A81" s="716" t="s">
        <v>0</v>
      </c>
      <c r="B81" s="717"/>
      <c r="C81" s="717"/>
      <c r="D81" s="717"/>
      <c r="E81" s="717"/>
      <c r="F81" s="717"/>
      <c r="G81" s="718"/>
      <c r="H81" s="105"/>
      <c r="I81" s="106"/>
      <c r="J81" s="107" t="s">
        <v>77</v>
      </c>
      <c r="K81" s="24"/>
      <c r="L81" s="108" t="s">
        <v>78</v>
      </c>
      <c r="M81" s="23"/>
      <c r="N81" s="107" t="s">
        <v>77</v>
      </c>
      <c r="O81" s="24"/>
      <c r="P81" s="108" t="s">
        <v>78</v>
      </c>
      <c r="Q81" s="23"/>
      <c r="R81" s="107" t="s">
        <v>77</v>
      </c>
      <c r="S81" s="24"/>
      <c r="T81" s="108" t="s">
        <v>78</v>
      </c>
      <c r="U81" s="23"/>
      <c r="W81" s="273"/>
      <c r="X81" s="24"/>
      <c r="Y81" s="273"/>
      <c r="Z81" s="24"/>
      <c r="AA81" s="273"/>
      <c r="AB81" s="24"/>
      <c r="AC81" s="116"/>
    </row>
    <row r="82" spans="1:29" ht="19.5" customHeight="1" thickBot="1">
      <c r="A82" s="719" t="str">
        <f>IF('page garde U51'!A9="","---",'page garde U51'!A9)</f>
        <v>---</v>
      </c>
      <c r="B82" s="720"/>
      <c r="C82" s="720"/>
      <c r="D82" s="720"/>
      <c r="E82" s="720"/>
      <c r="F82" s="720"/>
      <c r="G82" s="721"/>
      <c r="H82" s="105"/>
      <c r="I82" s="105"/>
      <c r="J82" s="109" t="s">
        <v>79</v>
      </c>
      <c r="K82" s="110" t="s">
        <v>80</v>
      </c>
      <c r="L82" s="111" t="s">
        <v>79</v>
      </c>
      <c r="M82" s="112" t="s">
        <v>80</v>
      </c>
      <c r="N82" s="109" t="s">
        <v>79</v>
      </c>
      <c r="O82" s="110" t="s">
        <v>80</v>
      </c>
      <c r="P82" s="111" t="s">
        <v>79</v>
      </c>
      <c r="Q82" s="112" t="s">
        <v>80</v>
      </c>
      <c r="R82" s="109" t="s">
        <v>79</v>
      </c>
      <c r="S82" s="110" t="s">
        <v>80</v>
      </c>
      <c r="T82" s="111" t="s">
        <v>79</v>
      </c>
      <c r="U82" s="112" t="s">
        <v>80</v>
      </c>
      <c r="W82" s="276"/>
      <c r="X82" s="277"/>
      <c r="Y82" s="276"/>
      <c r="Z82" s="277"/>
      <c r="AA82" s="276"/>
      <c r="AB82" s="277"/>
      <c r="AC82" s="116"/>
    </row>
    <row r="83" spans="1:29" ht="33" customHeight="1" thickBot="1">
      <c r="A83" s="722"/>
      <c r="B83" s="723"/>
      <c r="C83" s="723"/>
      <c r="D83" s="723"/>
      <c r="E83" s="723"/>
      <c r="F83" s="723"/>
      <c r="G83" s="724"/>
      <c r="H83" s="105"/>
      <c r="I83" s="113" t="s">
        <v>81</v>
      </c>
      <c r="J83" s="271">
        <f>SUM(J6:J31,J60:J79)</f>
        <v>0</v>
      </c>
      <c r="K83" s="114">
        <f>SUM(K6:K31,K60:K79)</f>
        <v>0</v>
      </c>
      <c r="L83" s="271">
        <f>SUM(L6:L31,L60:L79)</f>
        <v>0</v>
      </c>
      <c r="M83" s="114">
        <f>SUM(M6:M31,M60:M79)</f>
        <v>0</v>
      </c>
      <c r="N83" s="271">
        <f>SUM(N6:N26,N32:N47,N60:N79)</f>
        <v>0</v>
      </c>
      <c r="O83" s="114">
        <f>SUM(O6:O26,O32:O47,O60:O79)</f>
        <v>0</v>
      </c>
      <c r="P83" s="271">
        <f>SUM(P6:P26,P32:P47,P60:P79)</f>
        <v>0</v>
      </c>
      <c r="Q83" s="114">
        <f>SUM(Q6:Q26,Q32:Q47,Q60:Q79)</f>
        <v>0</v>
      </c>
      <c r="R83" s="271">
        <f>SUM(R6:R26,R48:R79)</f>
        <v>0</v>
      </c>
      <c r="S83" s="114">
        <f>SUM(S6:S26,S48:S79)</f>
        <v>0</v>
      </c>
      <c r="T83" s="271">
        <f>SUM(T6:T26,T48:T79)</f>
        <v>0</v>
      </c>
      <c r="U83" s="272">
        <f>SUM(U6:U26,U48:U79)</f>
        <v>0</v>
      </c>
      <c r="W83" s="278"/>
      <c r="X83" s="278"/>
      <c r="Y83" s="278"/>
      <c r="Z83" s="278"/>
      <c r="AA83" s="278"/>
      <c r="AB83" s="278"/>
      <c r="AC83" s="116"/>
    </row>
    <row r="84" spans="1:28" s="116" customFormat="1" ht="16.5" thickBot="1">
      <c r="A84" s="725"/>
      <c r="B84" s="726"/>
      <c r="C84" s="726"/>
      <c r="D84" s="726"/>
      <c r="E84" s="726"/>
      <c r="F84" s="726"/>
      <c r="G84" s="727"/>
      <c r="H84" s="105"/>
      <c r="I84" s="105"/>
      <c r="J84" s="115"/>
      <c r="K84" s="115" t="s">
        <v>243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W84" s="115"/>
      <c r="X84" s="115"/>
      <c r="Y84" s="115"/>
      <c r="Z84" s="115"/>
      <c r="AA84" s="115"/>
      <c r="AB84" s="115"/>
    </row>
    <row r="85" spans="1:29" s="117" customFormat="1" ht="16.5" customHeight="1" thickBot="1" thickTop="1">
      <c r="A85" s="730" t="s">
        <v>2</v>
      </c>
      <c r="B85" s="731"/>
      <c r="C85" s="731"/>
      <c r="D85" s="732"/>
      <c r="E85" s="604" t="str">
        <f>IF('page garde U51'!B10="","---",'page garde U51'!B10)</f>
        <v>---</v>
      </c>
      <c r="F85" s="596"/>
      <c r="G85" s="596"/>
      <c r="I85" s="285" t="s">
        <v>194</v>
      </c>
      <c r="J85" s="281">
        <f>'page garde U51'!G15</f>
      </c>
      <c r="K85" s="361">
        <v>1.25</v>
      </c>
      <c r="L85" s="282"/>
      <c r="M85" s="283"/>
      <c r="N85" s="281">
        <f>'page de garde U52'!G15</f>
      </c>
      <c r="O85" s="361">
        <v>1</v>
      </c>
      <c r="P85" s="282"/>
      <c r="Q85" s="283"/>
      <c r="R85" s="281">
        <f>'page de garde U53'!G15</f>
      </c>
      <c r="S85" s="361">
        <v>0.75</v>
      </c>
      <c r="T85" s="282"/>
      <c r="U85" s="283"/>
      <c r="W85" s="279"/>
      <c r="X85" s="105"/>
      <c r="Y85" s="279"/>
      <c r="Z85" s="105"/>
      <c r="AA85" s="105"/>
      <c r="AB85" s="105"/>
      <c r="AC85" s="105"/>
    </row>
    <row r="86" spans="1:29" s="117" customFormat="1" ht="16.5" customHeight="1" thickBot="1" thickTop="1">
      <c r="A86" s="736"/>
      <c r="B86" s="737"/>
      <c r="C86" s="737"/>
      <c r="D86" s="738"/>
      <c r="E86" s="597"/>
      <c r="F86" s="598"/>
      <c r="G86" s="598"/>
      <c r="I86" s="285" t="s">
        <v>195</v>
      </c>
      <c r="J86" s="281">
        <f>'page garde U51'!G16</f>
      </c>
      <c r="K86" s="361">
        <v>1.25</v>
      </c>
      <c r="L86" s="282"/>
      <c r="M86" s="283"/>
      <c r="N86" s="281">
        <f>'page de garde U52'!G16</f>
      </c>
      <c r="O86" s="361">
        <v>2</v>
      </c>
      <c r="P86" s="282"/>
      <c r="Q86" s="283"/>
      <c r="R86" s="281">
        <f>'page de garde U53'!G16</f>
      </c>
      <c r="S86" s="361">
        <v>0.75</v>
      </c>
      <c r="T86" s="282"/>
      <c r="U86" s="283"/>
      <c r="W86" s="105"/>
      <c r="X86" s="105"/>
      <c r="Y86" s="105"/>
      <c r="Z86" s="105"/>
      <c r="AA86" s="105"/>
      <c r="AB86" s="105"/>
      <c r="AC86" s="105"/>
    </row>
    <row r="87" spans="1:29" s="117" customFormat="1" ht="16.5" customHeight="1" thickBot="1" thickTop="1">
      <c r="A87" s="733"/>
      <c r="B87" s="734"/>
      <c r="C87" s="734"/>
      <c r="D87" s="735"/>
      <c r="E87" s="651"/>
      <c r="F87" s="652"/>
      <c r="G87" s="652"/>
      <c r="I87" s="285" t="s">
        <v>206</v>
      </c>
      <c r="J87" s="281" t="e">
        <f>IF(J85="ABS",0,K85*J85)</f>
        <v>#VALUE!</v>
      </c>
      <c r="K87" s="359"/>
      <c r="L87" s="282"/>
      <c r="M87" s="283"/>
      <c r="N87" s="281" t="e">
        <f>IF(N85="ABS",0,O85*N85)</f>
        <v>#VALUE!</v>
      </c>
      <c r="O87" s="356"/>
      <c r="P87" s="282"/>
      <c r="Q87" s="283"/>
      <c r="R87" s="281" t="e">
        <f>IF(R85="ABS",0,S85*R85)</f>
        <v>#VALUE!</v>
      </c>
      <c r="S87" s="356"/>
      <c r="T87" s="282"/>
      <c r="U87" s="283"/>
      <c r="W87" s="105"/>
      <c r="X87" s="105"/>
      <c r="Y87" s="105"/>
      <c r="Z87" s="105"/>
      <c r="AA87" s="105"/>
      <c r="AB87" s="105"/>
      <c r="AC87" s="105"/>
    </row>
    <row r="88" spans="1:29" s="117" customFormat="1" ht="16.5" customHeight="1">
      <c r="A88" s="730" t="s">
        <v>63</v>
      </c>
      <c r="B88" s="731"/>
      <c r="C88" s="731"/>
      <c r="D88" s="732"/>
      <c r="E88" s="604" t="str">
        <f>IF('page garde U51'!B11="","---",'page garde U51'!B11)</f>
        <v>---</v>
      </c>
      <c r="F88" s="728"/>
      <c r="G88" s="596"/>
      <c r="I88" s="285" t="s">
        <v>207</v>
      </c>
      <c r="J88" s="281" t="e">
        <f>IF(J86="ABS",0,K86*J86)</f>
        <v>#VALUE!</v>
      </c>
      <c r="K88" s="356"/>
      <c r="L88" s="282"/>
      <c r="M88" s="283"/>
      <c r="N88" s="281" t="e">
        <f>IF(N86="ABS",0,O86*N86)</f>
        <v>#VALUE!</v>
      </c>
      <c r="O88" s="356"/>
      <c r="P88" s="282"/>
      <c r="Q88" s="283"/>
      <c r="R88" s="281" t="e">
        <f>IF(R86="ABS",0,S86*R86)</f>
        <v>#VALUE!</v>
      </c>
      <c r="S88" s="356"/>
      <c r="T88" s="282"/>
      <c r="U88" s="283"/>
      <c r="W88" s="105"/>
      <c r="X88" s="105"/>
      <c r="Y88" s="105"/>
      <c r="Z88" s="105"/>
      <c r="AA88" s="105"/>
      <c r="AB88" s="105"/>
      <c r="AC88" s="105"/>
    </row>
    <row r="89" spans="1:29" s="117" customFormat="1" ht="16.5" customHeight="1" thickBot="1">
      <c r="A89" s="733"/>
      <c r="B89" s="734"/>
      <c r="C89" s="734"/>
      <c r="D89" s="735"/>
      <c r="E89" s="651"/>
      <c r="F89" s="729"/>
      <c r="G89" s="652"/>
      <c r="I89" s="285" t="s">
        <v>244</v>
      </c>
      <c r="J89" s="281" t="e">
        <f>J88+J87</f>
        <v>#VALUE!</v>
      </c>
      <c r="K89" s="284" t="s">
        <v>198</v>
      </c>
      <c r="L89" s="282"/>
      <c r="M89" s="283"/>
      <c r="N89" s="281" t="e">
        <f>N88+N87</f>
        <v>#VALUE!</v>
      </c>
      <c r="O89" s="284" t="s">
        <v>199</v>
      </c>
      <c r="P89" s="282"/>
      <c r="Q89" s="283"/>
      <c r="R89" s="281" t="e">
        <f>R88+R87</f>
        <v>#VALUE!</v>
      </c>
      <c r="S89" s="284" t="s">
        <v>200</v>
      </c>
      <c r="T89" s="282"/>
      <c r="U89" s="283"/>
      <c r="W89" s="105"/>
      <c r="X89" s="105"/>
      <c r="Y89" s="105"/>
      <c r="Z89" s="105"/>
      <c r="AA89" s="105"/>
      <c r="AB89" s="105"/>
      <c r="AC89" s="105"/>
    </row>
    <row r="90" spans="1:29" s="117" customFormat="1" ht="16.5" customHeight="1" thickBot="1">
      <c r="A90" s="694" t="s">
        <v>1</v>
      </c>
      <c r="B90" s="695"/>
      <c r="C90" s="695"/>
      <c r="D90" s="695"/>
      <c r="E90" s="695"/>
      <c r="F90" s="695"/>
      <c r="G90" s="696"/>
      <c r="I90" s="358" t="s">
        <v>246</v>
      </c>
      <c r="J90" s="362" t="e">
        <f>IF(AND(J85="ABS",J86="ABS"),"Non évalué",J89/SUM(K85:K86))</f>
        <v>#VALUE!</v>
      </c>
      <c r="K90" s="363"/>
      <c r="L90" s="117" t="s">
        <v>245</v>
      </c>
      <c r="N90" s="362" t="e">
        <f>IF(AND(N85="ABS",N86="ABS"),"Non évalué",N89/SUM(O85:O86))</f>
        <v>#VALUE!</v>
      </c>
      <c r="O90" s="363"/>
      <c r="P90" s="117" t="s">
        <v>245</v>
      </c>
      <c r="R90" s="362" t="e">
        <f>IF(AND(R85="ABS",R86="ABS"),"Non évalué",R89/SUM(S85:S86))</f>
        <v>#VALUE!</v>
      </c>
      <c r="S90" s="363"/>
      <c r="T90" s="117" t="s">
        <v>245</v>
      </c>
      <c r="W90" s="105"/>
      <c r="X90" s="105"/>
      <c r="Y90" s="105"/>
      <c r="Z90" s="105"/>
      <c r="AA90" s="105"/>
      <c r="AB90" s="105"/>
      <c r="AC90" s="105"/>
    </row>
    <row r="91" spans="1:29" s="117" customFormat="1" ht="16.5" customHeight="1">
      <c r="A91" s="707" t="str">
        <f>IF('page garde U51'!D9="","---",'page garde U51'!D9)</f>
        <v>---</v>
      </c>
      <c r="B91" s="708"/>
      <c r="C91" s="708"/>
      <c r="D91" s="708"/>
      <c r="E91" s="708"/>
      <c r="F91" s="708"/>
      <c r="G91" s="709"/>
      <c r="I91" s="358"/>
      <c r="J91" s="357"/>
      <c r="N91" s="357"/>
      <c r="R91" s="357"/>
      <c r="W91" s="105"/>
      <c r="X91" s="105"/>
      <c r="Y91" s="105"/>
      <c r="Z91" s="105"/>
      <c r="AA91" s="105"/>
      <c r="AB91" s="105"/>
      <c r="AC91" s="105"/>
    </row>
    <row r="92" spans="1:29" s="117" customFormat="1" ht="16.5" customHeight="1">
      <c r="A92" s="710"/>
      <c r="B92" s="711"/>
      <c r="C92" s="711"/>
      <c r="D92" s="711"/>
      <c r="E92" s="711"/>
      <c r="F92" s="711"/>
      <c r="G92" s="712"/>
      <c r="I92" s="285" t="s">
        <v>196</v>
      </c>
      <c r="J92" s="281" t="e">
        <f>J89+N89+R89</f>
        <v>#VALUE!</v>
      </c>
      <c r="K92" s="283" t="s">
        <v>247</v>
      </c>
      <c r="L92" s="286" t="s">
        <v>197</v>
      </c>
      <c r="M92" s="282"/>
      <c r="N92" s="301" t="e">
        <f>ROUND(J92/7,2)</f>
        <v>#VALUE!</v>
      </c>
      <c r="O92" s="283" t="e">
        <f>IF(N92&gt;20,"FAUX","")</f>
        <v>#VALUE!</v>
      </c>
      <c r="R92" s="357"/>
      <c r="W92" s="105"/>
      <c r="X92" s="105"/>
      <c r="Y92" s="105"/>
      <c r="Z92" s="105"/>
      <c r="AA92" s="105"/>
      <c r="AB92" s="105"/>
      <c r="AC92" s="105"/>
    </row>
    <row r="93" spans="1:29" s="117" customFormat="1" ht="16.5" customHeight="1">
      <c r="A93" s="710"/>
      <c r="B93" s="711"/>
      <c r="C93" s="711"/>
      <c r="D93" s="711"/>
      <c r="E93" s="711"/>
      <c r="F93" s="711"/>
      <c r="G93" s="712"/>
      <c r="I93" s="358"/>
      <c r="J93" s="357"/>
      <c r="N93" s="357"/>
      <c r="R93" s="357"/>
      <c r="W93" s="105"/>
      <c r="X93" s="105"/>
      <c r="Y93" s="105"/>
      <c r="Z93" s="105"/>
      <c r="AA93" s="105"/>
      <c r="AB93" s="105"/>
      <c r="AC93" s="105"/>
    </row>
    <row r="94" spans="1:29" s="117" customFormat="1" ht="16.5" customHeight="1">
      <c r="A94" s="710"/>
      <c r="B94" s="711"/>
      <c r="C94" s="711"/>
      <c r="D94" s="711"/>
      <c r="E94" s="711"/>
      <c r="F94" s="711"/>
      <c r="G94" s="712"/>
      <c r="I94" s="358"/>
      <c r="J94" s="357"/>
      <c r="N94" s="357"/>
      <c r="R94" s="357"/>
      <c r="W94" s="105"/>
      <c r="X94" s="105"/>
      <c r="Y94" s="105"/>
      <c r="Z94" s="105"/>
      <c r="AA94" s="105"/>
      <c r="AB94" s="105"/>
      <c r="AC94" s="105"/>
    </row>
    <row r="95" spans="1:29" s="117" customFormat="1" ht="16.5" customHeight="1">
      <c r="A95" s="710"/>
      <c r="B95" s="711"/>
      <c r="C95" s="711"/>
      <c r="D95" s="711"/>
      <c r="E95" s="711"/>
      <c r="F95" s="711"/>
      <c r="G95" s="712"/>
      <c r="I95" s="358"/>
      <c r="J95" s="357"/>
      <c r="N95" s="357"/>
      <c r="R95" s="357"/>
      <c r="W95" s="105"/>
      <c r="X95" s="105"/>
      <c r="Y95" s="105"/>
      <c r="Z95" s="105"/>
      <c r="AA95" s="105"/>
      <c r="AB95" s="105"/>
      <c r="AC95" s="105"/>
    </row>
    <row r="96" spans="1:29" s="117" customFormat="1" ht="16.5" customHeight="1">
      <c r="A96" s="710"/>
      <c r="B96" s="711"/>
      <c r="C96" s="711"/>
      <c r="D96" s="711"/>
      <c r="E96" s="711"/>
      <c r="F96" s="711"/>
      <c r="G96" s="712"/>
      <c r="I96" s="510"/>
      <c r="J96" s="357"/>
      <c r="N96" s="357"/>
      <c r="R96" s="357"/>
      <c r="W96" s="105"/>
      <c r="X96" s="105"/>
      <c r="Y96" s="105"/>
      <c r="Z96" s="105"/>
      <c r="AA96" s="105"/>
      <c r="AB96" s="105"/>
      <c r="AC96" s="105"/>
    </row>
    <row r="97" spans="1:29" s="117" customFormat="1" ht="16.5" customHeight="1">
      <c r="A97" s="710"/>
      <c r="B97" s="711"/>
      <c r="C97" s="711"/>
      <c r="D97" s="711"/>
      <c r="E97" s="711"/>
      <c r="F97" s="711"/>
      <c r="G97" s="712"/>
      <c r="I97" s="358"/>
      <c r="J97" s="357"/>
      <c r="N97" s="357"/>
      <c r="R97" s="357"/>
      <c r="W97" s="105"/>
      <c r="X97" s="105"/>
      <c r="Y97" s="105"/>
      <c r="Z97" s="105"/>
      <c r="AA97" s="105"/>
      <c r="AB97" s="105"/>
      <c r="AC97" s="105"/>
    </row>
    <row r="98" spans="1:29" s="117" customFormat="1" ht="16.5" customHeight="1" thickBot="1">
      <c r="A98" s="713"/>
      <c r="B98" s="714"/>
      <c r="C98" s="714"/>
      <c r="D98" s="714"/>
      <c r="E98" s="714"/>
      <c r="F98" s="714"/>
      <c r="G98" s="715"/>
      <c r="I98" s="358"/>
      <c r="J98" s="357"/>
      <c r="N98" s="357"/>
      <c r="R98" s="357"/>
      <c r="W98" s="105"/>
      <c r="X98" s="105"/>
      <c r="Y98" s="105"/>
      <c r="Z98" s="105"/>
      <c r="AA98" s="105"/>
      <c r="AB98" s="105"/>
      <c r="AC98" s="105"/>
    </row>
    <row r="99" spans="23:29" s="117" customFormat="1" ht="16.5" customHeight="1">
      <c r="W99" s="105"/>
      <c r="X99" s="105"/>
      <c r="Y99" s="105"/>
      <c r="Z99" s="105"/>
      <c r="AA99" s="105"/>
      <c r="AB99" s="105"/>
      <c r="AC99" s="105"/>
    </row>
    <row r="100" s="117" customFormat="1" ht="16.5" customHeight="1"/>
    <row r="101" s="117" customFormat="1" ht="16.5" customHeight="1"/>
    <row r="102" spans="8:28" s="116" customFormat="1" ht="15.75">
      <c r="H102" s="105"/>
      <c r="I102" s="105"/>
      <c r="J102" s="115"/>
      <c r="K102" s="115"/>
      <c r="L102" s="115"/>
      <c r="M102" s="115"/>
      <c r="P102" s="115"/>
      <c r="Q102" s="115"/>
      <c r="R102" s="115"/>
      <c r="S102" s="115"/>
      <c r="T102" s="115"/>
      <c r="U102" s="115"/>
      <c r="W102" s="115"/>
      <c r="X102" s="115"/>
      <c r="Y102" s="115"/>
      <c r="Z102" s="115"/>
      <c r="AA102" s="115"/>
      <c r="AB102" s="115"/>
    </row>
    <row r="103" spans="8:28" s="116" customFormat="1" ht="15.75">
      <c r="H103" s="105"/>
      <c r="I103" s="105"/>
      <c r="J103" s="115"/>
      <c r="K103" s="115"/>
      <c r="L103" s="115"/>
      <c r="M103" s="115"/>
      <c r="P103" s="115"/>
      <c r="Q103" s="115"/>
      <c r="R103" s="115"/>
      <c r="S103" s="115"/>
      <c r="T103" s="115"/>
      <c r="U103" s="115"/>
      <c r="W103" s="115"/>
      <c r="X103" s="115"/>
      <c r="Y103" s="115"/>
      <c r="Z103" s="115"/>
      <c r="AA103" s="115"/>
      <c r="AB103" s="115"/>
    </row>
    <row r="104" spans="8:28" s="116" customFormat="1" ht="12.75"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W104" s="105"/>
      <c r="X104" s="105"/>
      <c r="Y104" s="105"/>
      <c r="Z104" s="105"/>
      <c r="AA104" s="105"/>
      <c r="AB104" s="105"/>
    </row>
    <row r="105" spans="8:9" ht="12.75">
      <c r="H105" s="105"/>
      <c r="I105" s="105"/>
    </row>
    <row r="106" spans="8:9" ht="12.75">
      <c r="H106" s="105"/>
      <c r="I106" s="105"/>
    </row>
    <row r="107" spans="8:9" ht="15.75" customHeight="1">
      <c r="H107" s="105"/>
      <c r="I107" s="105"/>
    </row>
    <row r="108" spans="8:9" ht="12.75">
      <c r="H108" s="105"/>
      <c r="I108" s="105"/>
    </row>
    <row r="109" spans="8:9" ht="12.75">
      <c r="H109" s="105"/>
      <c r="I109" s="105"/>
    </row>
    <row r="110" spans="8:9" ht="12.75">
      <c r="H110" s="105"/>
      <c r="I110" s="105"/>
    </row>
    <row r="111" spans="8:9" ht="12.75">
      <c r="H111" s="105"/>
      <c r="I111" s="105"/>
    </row>
    <row r="112" spans="1:9" ht="12.75">
      <c r="A112" s="105"/>
      <c r="B112" s="105"/>
      <c r="C112" s="105"/>
      <c r="D112" s="105"/>
      <c r="E112" s="105"/>
      <c r="F112" s="105"/>
      <c r="H112" s="105"/>
      <c r="I112" s="105"/>
    </row>
    <row r="113" spans="1:9" ht="12.75">
      <c r="A113" s="105"/>
      <c r="B113" s="105"/>
      <c r="C113" s="105"/>
      <c r="D113" s="105"/>
      <c r="E113" s="105"/>
      <c r="F113" s="105"/>
      <c r="H113" s="105"/>
      <c r="I113" s="105"/>
    </row>
    <row r="114" spans="1:9" ht="12.75">
      <c r="A114" s="105"/>
      <c r="B114" s="105"/>
      <c r="C114" s="105"/>
      <c r="D114" s="105"/>
      <c r="E114" s="105"/>
      <c r="F114" s="105"/>
      <c r="H114" s="105"/>
      <c r="I114" s="105"/>
    </row>
    <row r="115" spans="1:9" ht="12.75">
      <c r="A115" s="105"/>
      <c r="B115" s="105"/>
      <c r="C115" s="105"/>
      <c r="D115" s="105"/>
      <c r="E115" s="105"/>
      <c r="F115" s="105"/>
      <c r="H115" s="105"/>
      <c r="I115" s="105"/>
    </row>
    <row r="116" spans="1:9" ht="12.75">
      <c r="A116" s="105"/>
      <c r="B116" s="105"/>
      <c r="C116" s="105"/>
      <c r="D116" s="105"/>
      <c r="E116" s="105"/>
      <c r="F116" s="105"/>
      <c r="H116" s="105"/>
      <c r="I116" s="105"/>
    </row>
    <row r="117" spans="1:9" ht="12.75">
      <c r="A117" s="105"/>
      <c r="B117" s="105"/>
      <c r="C117" s="105"/>
      <c r="D117" s="105"/>
      <c r="E117" s="105"/>
      <c r="F117" s="105"/>
      <c r="H117" s="105"/>
      <c r="I117" s="105"/>
    </row>
    <row r="118" spans="1:9" ht="12.75">
      <c r="A118" s="105"/>
      <c r="B118" s="105"/>
      <c r="C118" s="105"/>
      <c r="D118" s="105"/>
      <c r="E118" s="105"/>
      <c r="F118" s="105"/>
      <c r="H118" s="105"/>
      <c r="I118" s="105"/>
    </row>
    <row r="119" spans="1:9" ht="12.75">
      <c r="A119" s="105"/>
      <c r="B119" s="105"/>
      <c r="C119" s="105"/>
      <c r="D119" s="105"/>
      <c r="E119" s="105"/>
      <c r="F119" s="105"/>
      <c r="H119" s="105"/>
      <c r="I119" s="105"/>
    </row>
    <row r="120" spans="1:9" ht="12.75">
      <c r="A120" s="105"/>
      <c r="B120" s="105"/>
      <c r="C120" s="105"/>
      <c r="D120" s="105"/>
      <c r="E120" s="105"/>
      <c r="F120" s="105"/>
      <c r="H120" s="105"/>
      <c r="I120" s="105"/>
    </row>
    <row r="121" spans="1:9" ht="12.75">
      <c r="A121" s="105"/>
      <c r="B121" s="105"/>
      <c r="C121" s="105"/>
      <c r="D121" s="105"/>
      <c r="E121" s="105"/>
      <c r="F121" s="105"/>
      <c r="H121" s="105"/>
      <c r="I121" s="105"/>
    </row>
    <row r="122" spans="1:9" ht="12.75">
      <c r="A122" s="105"/>
      <c r="B122" s="105"/>
      <c r="C122" s="105"/>
      <c r="D122" s="105"/>
      <c r="E122" s="105"/>
      <c r="F122" s="105"/>
      <c r="H122" s="105"/>
      <c r="I122" s="105"/>
    </row>
    <row r="123" spans="1:9" ht="12.75">
      <c r="A123" s="105"/>
      <c r="B123" s="105"/>
      <c r="C123" s="105"/>
      <c r="D123" s="105"/>
      <c r="E123" s="105"/>
      <c r="F123" s="105"/>
      <c r="H123" s="105"/>
      <c r="I123" s="105"/>
    </row>
    <row r="124" spans="1:9" ht="12.75">
      <c r="A124" s="105"/>
      <c r="B124" s="105"/>
      <c r="C124" s="105"/>
      <c r="D124" s="105"/>
      <c r="E124" s="105"/>
      <c r="F124" s="105"/>
      <c r="H124" s="105"/>
      <c r="I124" s="105"/>
    </row>
    <row r="125" spans="1:9" ht="12.75">
      <c r="A125" s="105"/>
      <c r="B125" s="105"/>
      <c r="C125" s="105"/>
      <c r="D125" s="105"/>
      <c r="E125" s="105"/>
      <c r="F125" s="105"/>
      <c r="H125" s="105"/>
      <c r="I125" s="105"/>
    </row>
    <row r="126" spans="1:9" ht="12.75">
      <c r="A126" s="105"/>
      <c r="B126" s="105"/>
      <c r="C126" s="105"/>
      <c r="D126" s="105"/>
      <c r="E126" s="105"/>
      <c r="F126" s="105"/>
      <c r="H126" s="105"/>
      <c r="I126" s="105"/>
    </row>
    <row r="127" spans="1:9" ht="12.75">
      <c r="A127" s="105"/>
      <c r="B127" s="105"/>
      <c r="C127" s="105"/>
      <c r="D127" s="105"/>
      <c r="E127" s="105"/>
      <c r="F127" s="105"/>
      <c r="H127" s="105"/>
      <c r="I127" s="105"/>
    </row>
    <row r="128" spans="1:9" ht="12.75">
      <c r="A128" s="105"/>
      <c r="B128" s="105"/>
      <c r="C128" s="105"/>
      <c r="D128" s="105"/>
      <c r="E128" s="105"/>
      <c r="F128" s="105"/>
      <c r="H128" s="105"/>
      <c r="I128" s="105"/>
    </row>
    <row r="129" spans="1:9" ht="12.75">
      <c r="A129" s="105"/>
      <c r="B129" s="105"/>
      <c r="C129" s="105"/>
      <c r="D129" s="105"/>
      <c r="E129" s="105"/>
      <c r="F129" s="105"/>
      <c r="H129" s="105"/>
      <c r="I129" s="105"/>
    </row>
    <row r="130" spans="1:9" ht="12.75">
      <c r="A130" s="105"/>
      <c r="B130" s="105"/>
      <c r="C130" s="105"/>
      <c r="D130" s="105"/>
      <c r="E130" s="105"/>
      <c r="F130" s="105"/>
      <c r="H130" s="105"/>
      <c r="I130" s="105"/>
    </row>
    <row r="131" spans="1:9" ht="12.75">
      <c r="A131" s="105"/>
      <c r="B131" s="105"/>
      <c r="C131" s="105"/>
      <c r="D131" s="105"/>
      <c r="E131" s="105"/>
      <c r="F131" s="105"/>
      <c r="H131" s="105"/>
      <c r="I131" s="105"/>
    </row>
    <row r="132" spans="1:9" ht="12.75">
      <c r="A132" s="105"/>
      <c r="B132" s="105"/>
      <c r="C132" s="105"/>
      <c r="D132" s="105"/>
      <c r="E132" s="105"/>
      <c r="F132" s="105"/>
      <c r="H132" s="105"/>
      <c r="I132" s="105"/>
    </row>
    <row r="133" spans="1:9" ht="12.75">
      <c r="A133" s="105"/>
      <c r="B133" s="105"/>
      <c r="C133" s="105"/>
      <c r="D133" s="105"/>
      <c r="E133" s="105"/>
      <c r="F133" s="105"/>
      <c r="H133" s="105"/>
      <c r="I133" s="105"/>
    </row>
    <row r="134" spans="1:9" ht="12.75">
      <c r="A134" s="105"/>
      <c r="B134" s="105"/>
      <c r="C134" s="105"/>
      <c r="D134" s="105"/>
      <c r="E134" s="105"/>
      <c r="F134" s="105"/>
      <c r="H134" s="105"/>
      <c r="I134" s="105"/>
    </row>
    <row r="135" spans="1:9" ht="12.75">
      <c r="A135" s="105"/>
      <c r="B135" s="105"/>
      <c r="C135" s="105"/>
      <c r="D135" s="105"/>
      <c r="E135" s="105"/>
      <c r="F135" s="105"/>
      <c r="H135" s="105"/>
      <c r="I135" s="105"/>
    </row>
    <row r="136" spans="1:9" ht="12.75">
      <c r="A136" s="105"/>
      <c r="B136" s="105"/>
      <c r="C136" s="105"/>
      <c r="D136" s="105"/>
      <c r="E136" s="105"/>
      <c r="F136" s="105"/>
      <c r="H136" s="105"/>
      <c r="I136" s="105"/>
    </row>
    <row r="137" spans="1:9" ht="12.75">
      <c r="A137" s="105"/>
      <c r="B137" s="105"/>
      <c r="C137" s="105"/>
      <c r="D137" s="105"/>
      <c r="E137" s="105"/>
      <c r="F137" s="105"/>
      <c r="H137" s="105"/>
      <c r="I137" s="105"/>
    </row>
    <row r="138" spans="1:9" ht="12.75">
      <c r="A138" s="105"/>
      <c r="B138" s="105"/>
      <c r="C138" s="105"/>
      <c r="D138" s="105"/>
      <c r="E138" s="105"/>
      <c r="F138" s="105"/>
      <c r="H138" s="105"/>
      <c r="I138" s="105"/>
    </row>
    <row r="139" spans="1:9" ht="12.75">
      <c r="A139" s="105"/>
      <c r="B139" s="105"/>
      <c r="C139" s="105"/>
      <c r="D139" s="105"/>
      <c r="E139" s="105"/>
      <c r="F139" s="105"/>
      <c r="H139" s="105"/>
      <c r="I139" s="105"/>
    </row>
    <row r="140" spans="1:9" ht="12.75">
      <c r="A140" s="105"/>
      <c r="B140" s="105"/>
      <c r="C140" s="105"/>
      <c r="D140" s="105"/>
      <c r="E140" s="105"/>
      <c r="F140" s="105"/>
      <c r="H140" s="105"/>
      <c r="I140" s="105"/>
    </row>
    <row r="141" spans="1:9" ht="12.75">
      <c r="A141" s="105"/>
      <c r="B141" s="105"/>
      <c r="C141" s="105"/>
      <c r="D141" s="105"/>
      <c r="E141" s="105"/>
      <c r="F141" s="105"/>
      <c r="H141" s="105"/>
      <c r="I141" s="105"/>
    </row>
    <row r="142" spans="1:9" ht="12.75">
      <c r="A142" s="105"/>
      <c r="B142" s="105"/>
      <c r="C142" s="105"/>
      <c r="D142" s="105"/>
      <c r="E142" s="105"/>
      <c r="F142" s="105"/>
      <c r="H142" s="105"/>
      <c r="I142" s="105"/>
    </row>
    <row r="143" spans="1:9" ht="12.75">
      <c r="A143" s="105"/>
      <c r="B143" s="105"/>
      <c r="C143" s="105"/>
      <c r="D143" s="105"/>
      <c r="E143" s="105"/>
      <c r="F143" s="105"/>
      <c r="H143" s="105"/>
      <c r="I143" s="105"/>
    </row>
    <row r="144" spans="1:9" ht="12.75">
      <c r="A144" s="105"/>
      <c r="B144" s="105"/>
      <c r="C144" s="105"/>
      <c r="D144" s="105"/>
      <c r="E144" s="105"/>
      <c r="F144" s="105"/>
      <c r="H144" s="105"/>
      <c r="I144" s="105"/>
    </row>
    <row r="145" spans="1:9" ht="12.75">
      <c r="A145" s="105"/>
      <c r="B145" s="105"/>
      <c r="C145" s="105"/>
      <c r="D145" s="105"/>
      <c r="E145" s="105"/>
      <c r="F145" s="105"/>
      <c r="H145" s="105"/>
      <c r="I145" s="105"/>
    </row>
    <row r="146" spans="1:9" ht="12.75">
      <c r="A146" s="105"/>
      <c r="B146" s="105"/>
      <c r="C146" s="105"/>
      <c r="D146" s="105"/>
      <c r="E146" s="105"/>
      <c r="F146" s="105"/>
      <c r="H146" s="105"/>
      <c r="I146" s="105"/>
    </row>
    <row r="147" spans="1:9" ht="12.75">
      <c r="A147" s="105"/>
      <c r="B147" s="105"/>
      <c r="C147" s="105"/>
      <c r="D147" s="105"/>
      <c r="E147" s="105"/>
      <c r="F147" s="105"/>
      <c r="H147" s="105"/>
      <c r="I147" s="105"/>
    </row>
    <row r="148" spans="1:9" ht="12.75">
      <c r="A148" s="105"/>
      <c r="B148" s="105"/>
      <c r="C148" s="105"/>
      <c r="D148" s="105"/>
      <c r="E148" s="105"/>
      <c r="F148" s="105"/>
      <c r="H148" s="105"/>
      <c r="I148" s="105"/>
    </row>
    <row r="149" spans="1:9" ht="12.75">
      <c r="A149" s="105"/>
      <c r="B149" s="105"/>
      <c r="C149" s="105"/>
      <c r="D149" s="105"/>
      <c r="E149" s="105"/>
      <c r="F149" s="105"/>
      <c r="H149" s="105"/>
      <c r="I149" s="105"/>
    </row>
    <row r="150" spans="1:9" ht="12.75">
      <c r="A150" s="105"/>
      <c r="B150" s="105"/>
      <c r="C150" s="105"/>
      <c r="D150" s="105"/>
      <c r="E150" s="105"/>
      <c r="F150" s="105"/>
      <c r="H150" s="105"/>
      <c r="I150" s="105"/>
    </row>
    <row r="151" spans="1:9" ht="12.75">
      <c r="A151" s="105"/>
      <c r="B151" s="105"/>
      <c r="C151" s="105"/>
      <c r="D151" s="105"/>
      <c r="E151" s="105"/>
      <c r="F151" s="105"/>
      <c r="H151" s="105"/>
      <c r="I151" s="105"/>
    </row>
    <row r="152" spans="1:9" ht="12.75">
      <c r="A152" s="105"/>
      <c r="B152" s="105"/>
      <c r="C152" s="105"/>
      <c r="D152" s="105"/>
      <c r="E152" s="105"/>
      <c r="F152" s="105"/>
      <c r="H152" s="105"/>
      <c r="I152" s="105"/>
    </row>
    <row r="153" spans="1:9" ht="12.75">
      <c r="A153" s="105"/>
      <c r="B153" s="105"/>
      <c r="C153" s="105"/>
      <c r="D153" s="105"/>
      <c r="E153" s="105"/>
      <c r="F153" s="105"/>
      <c r="H153" s="105"/>
      <c r="I153" s="105"/>
    </row>
    <row r="154" spans="1:9" ht="12.75">
      <c r="A154" s="105"/>
      <c r="B154" s="105"/>
      <c r="C154" s="105"/>
      <c r="D154" s="105"/>
      <c r="E154" s="105"/>
      <c r="F154" s="105"/>
      <c r="H154" s="105"/>
      <c r="I154" s="105"/>
    </row>
    <row r="155" spans="1:9" ht="12.75">
      <c r="A155" s="105"/>
      <c r="B155" s="105"/>
      <c r="C155" s="105"/>
      <c r="D155" s="105"/>
      <c r="E155" s="105"/>
      <c r="F155" s="105"/>
      <c r="H155" s="105"/>
      <c r="I155" s="105"/>
    </row>
    <row r="156" spans="1:9" ht="12.75">
      <c r="A156" s="105"/>
      <c r="B156" s="105"/>
      <c r="C156" s="105"/>
      <c r="D156" s="105"/>
      <c r="E156" s="105"/>
      <c r="F156" s="105"/>
      <c r="H156" s="105"/>
      <c r="I156" s="105"/>
    </row>
    <row r="157" spans="1:9" ht="12.75">
      <c r="A157" s="105"/>
      <c r="B157" s="105"/>
      <c r="C157" s="105"/>
      <c r="D157" s="105"/>
      <c r="E157" s="105"/>
      <c r="F157" s="105"/>
      <c r="H157" s="105"/>
      <c r="I157" s="105"/>
    </row>
    <row r="158" spans="1:9" ht="12.75">
      <c r="A158" s="105"/>
      <c r="B158" s="105"/>
      <c r="C158" s="105"/>
      <c r="D158" s="105"/>
      <c r="E158" s="105"/>
      <c r="F158" s="105"/>
      <c r="H158" s="105"/>
      <c r="I158" s="105"/>
    </row>
    <row r="159" spans="1:9" ht="12.75">
      <c r="A159" s="105"/>
      <c r="B159" s="105"/>
      <c r="C159" s="105"/>
      <c r="D159" s="105"/>
      <c r="E159" s="105"/>
      <c r="F159" s="105"/>
      <c r="H159" s="105"/>
      <c r="I159" s="105"/>
    </row>
    <row r="160" spans="1:9" ht="12.75">
      <c r="A160" s="105"/>
      <c r="B160" s="105"/>
      <c r="C160" s="105"/>
      <c r="D160" s="105"/>
      <c r="E160" s="105"/>
      <c r="F160" s="105"/>
      <c r="H160" s="105"/>
      <c r="I160" s="105"/>
    </row>
    <row r="161" spans="1:9" ht="12.75">
      <c r="A161" s="105"/>
      <c r="B161" s="105"/>
      <c r="C161" s="105"/>
      <c r="D161" s="105"/>
      <c r="E161" s="105"/>
      <c r="F161" s="105"/>
      <c r="H161" s="105"/>
      <c r="I161" s="105"/>
    </row>
    <row r="162" spans="1:9" ht="12.75">
      <c r="A162" s="105"/>
      <c r="B162" s="105"/>
      <c r="C162" s="105"/>
      <c r="D162" s="105"/>
      <c r="E162" s="105"/>
      <c r="F162" s="105"/>
      <c r="H162" s="105"/>
      <c r="I162" s="105"/>
    </row>
    <row r="163" spans="1:9" ht="12.75">
      <c r="A163" s="105"/>
      <c r="B163" s="105"/>
      <c r="C163" s="105"/>
      <c r="D163" s="105"/>
      <c r="E163" s="105"/>
      <c r="F163" s="105"/>
      <c r="H163" s="105"/>
      <c r="I163" s="105"/>
    </row>
    <row r="164" spans="1:9" ht="12.75">
      <c r="A164" s="105"/>
      <c r="B164" s="105"/>
      <c r="C164" s="105"/>
      <c r="D164" s="105"/>
      <c r="E164" s="105"/>
      <c r="F164" s="105"/>
      <c r="H164" s="105"/>
      <c r="I164" s="105"/>
    </row>
    <row r="165" spans="1:9" ht="12.75">
      <c r="A165" s="105"/>
      <c r="B165" s="105"/>
      <c r="C165" s="105"/>
      <c r="D165" s="105"/>
      <c r="E165" s="105"/>
      <c r="F165" s="105"/>
      <c r="H165" s="105"/>
      <c r="I165" s="105"/>
    </row>
    <row r="166" spans="1:9" ht="12.75">
      <c r="A166" s="105"/>
      <c r="B166" s="105"/>
      <c r="C166" s="105"/>
      <c r="D166" s="105"/>
      <c r="E166" s="105"/>
      <c r="F166" s="105"/>
      <c r="H166" s="105"/>
      <c r="I166" s="105"/>
    </row>
    <row r="167" spans="1:9" ht="12.75">
      <c r="A167" s="105"/>
      <c r="B167" s="105"/>
      <c r="C167" s="105"/>
      <c r="D167" s="105"/>
      <c r="E167" s="105"/>
      <c r="F167" s="105"/>
      <c r="H167" s="105"/>
      <c r="I167" s="105"/>
    </row>
    <row r="168" spans="1:9" ht="12.75">
      <c r="A168" s="105"/>
      <c r="B168" s="105"/>
      <c r="C168" s="105"/>
      <c r="D168" s="105"/>
      <c r="E168" s="105"/>
      <c r="F168" s="105"/>
      <c r="H168" s="105"/>
      <c r="I168" s="105"/>
    </row>
    <row r="169" spans="1:9" ht="12.75">
      <c r="A169" s="105"/>
      <c r="B169" s="105"/>
      <c r="C169" s="105"/>
      <c r="D169" s="105"/>
      <c r="E169" s="105"/>
      <c r="F169" s="105"/>
      <c r="H169" s="105"/>
      <c r="I169" s="105"/>
    </row>
    <row r="170" spans="1:9" ht="12.75">
      <c r="A170" s="105"/>
      <c r="B170" s="105"/>
      <c r="C170" s="105"/>
      <c r="D170" s="105"/>
      <c r="E170" s="105"/>
      <c r="F170" s="105"/>
      <c r="H170" s="105"/>
      <c r="I170" s="105"/>
    </row>
    <row r="171" spans="1:9" ht="12.75">
      <c r="A171" s="105"/>
      <c r="B171" s="105"/>
      <c r="C171" s="105"/>
      <c r="D171" s="105"/>
      <c r="E171" s="105"/>
      <c r="F171" s="105"/>
      <c r="H171" s="105"/>
      <c r="I171" s="105"/>
    </row>
    <row r="172" spans="1:9" ht="12.75">
      <c r="A172" s="105"/>
      <c r="B172" s="105"/>
      <c r="C172" s="105"/>
      <c r="D172" s="105"/>
      <c r="E172" s="105"/>
      <c r="F172" s="105"/>
      <c r="H172" s="105"/>
      <c r="I172" s="105"/>
    </row>
    <row r="173" spans="1:9" ht="12.75">
      <c r="A173" s="105"/>
      <c r="B173" s="105"/>
      <c r="C173" s="105"/>
      <c r="D173" s="105"/>
      <c r="E173" s="105"/>
      <c r="F173" s="105"/>
      <c r="H173" s="105"/>
      <c r="I173" s="105"/>
    </row>
    <row r="174" spans="1:9" ht="12.75">
      <c r="A174" s="105"/>
      <c r="B174" s="105"/>
      <c r="C174" s="105"/>
      <c r="D174" s="105"/>
      <c r="E174" s="105"/>
      <c r="F174" s="105"/>
      <c r="H174" s="105"/>
      <c r="I174" s="105"/>
    </row>
    <row r="175" spans="1:9" ht="12.75">
      <c r="A175" s="105"/>
      <c r="B175" s="105"/>
      <c r="C175" s="105"/>
      <c r="D175" s="105"/>
      <c r="E175" s="105"/>
      <c r="F175" s="105"/>
      <c r="H175" s="105"/>
      <c r="I175" s="105"/>
    </row>
    <row r="176" spans="1:9" ht="12.75">
      <c r="A176" s="105"/>
      <c r="B176" s="105"/>
      <c r="C176" s="105"/>
      <c r="D176" s="105"/>
      <c r="E176" s="105"/>
      <c r="F176" s="105"/>
      <c r="H176" s="105"/>
      <c r="I176" s="105"/>
    </row>
    <row r="177" spans="1:9" ht="12.75">
      <c r="A177" s="105"/>
      <c r="B177" s="105"/>
      <c r="C177" s="105"/>
      <c r="D177" s="105"/>
      <c r="E177" s="105"/>
      <c r="F177" s="105"/>
      <c r="H177" s="105"/>
      <c r="I177" s="105"/>
    </row>
    <row r="178" spans="1:9" ht="12.75">
      <c r="A178" s="105"/>
      <c r="B178" s="105"/>
      <c r="C178" s="105"/>
      <c r="D178" s="105"/>
      <c r="E178" s="105"/>
      <c r="F178" s="105"/>
      <c r="H178" s="105"/>
      <c r="I178" s="105"/>
    </row>
    <row r="179" spans="1:9" ht="12.75">
      <c r="A179" s="105"/>
      <c r="B179" s="105"/>
      <c r="C179" s="105"/>
      <c r="D179" s="105"/>
      <c r="E179" s="105"/>
      <c r="F179" s="105"/>
      <c r="H179" s="105"/>
      <c r="I179" s="105"/>
    </row>
    <row r="180" spans="1:9" ht="12.75">
      <c r="A180" s="105"/>
      <c r="B180" s="105"/>
      <c r="C180" s="105"/>
      <c r="D180" s="105"/>
      <c r="E180" s="105"/>
      <c r="F180" s="105"/>
      <c r="H180" s="105"/>
      <c r="I180" s="105"/>
    </row>
    <row r="181" spans="1:9" ht="12.75">
      <c r="A181" s="105"/>
      <c r="B181" s="105"/>
      <c r="C181" s="105"/>
      <c r="D181" s="105"/>
      <c r="E181" s="105"/>
      <c r="F181" s="105"/>
      <c r="H181" s="105"/>
      <c r="I181" s="105"/>
    </row>
    <row r="182" spans="1:9" ht="12.75">
      <c r="A182" s="105"/>
      <c r="B182" s="105"/>
      <c r="C182" s="105"/>
      <c r="D182" s="105"/>
      <c r="E182" s="105"/>
      <c r="F182" s="105"/>
      <c r="H182" s="105"/>
      <c r="I182" s="105"/>
    </row>
    <row r="183" spans="1:9" ht="12.75">
      <c r="A183" s="105"/>
      <c r="B183" s="105"/>
      <c r="C183" s="105"/>
      <c r="D183" s="105"/>
      <c r="E183" s="105"/>
      <c r="F183" s="105"/>
      <c r="H183" s="105"/>
      <c r="I183" s="105"/>
    </row>
    <row r="184" spans="1:9" ht="12.75">
      <c r="A184" s="105"/>
      <c r="B184" s="105"/>
      <c r="C184" s="105"/>
      <c r="D184" s="105"/>
      <c r="E184" s="105"/>
      <c r="F184" s="105"/>
      <c r="H184" s="105"/>
      <c r="I184" s="105"/>
    </row>
    <row r="185" spans="1:9" ht="12.75">
      <c r="A185" s="105"/>
      <c r="B185" s="105"/>
      <c r="C185" s="105"/>
      <c r="D185" s="105"/>
      <c r="E185" s="105"/>
      <c r="F185" s="105"/>
      <c r="H185" s="105"/>
      <c r="I185" s="105"/>
    </row>
    <row r="186" spans="1:9" ht="12.75">
      <c r="A186" s="105"/>
      <c r="B186" s="105"/>
      <c r="C186" s="105"/>
      <c r="D186" s="105"/>
      <c r="E186" s="105"/>
      <c r="F186" s="105"/>
      <c r="H186" s="105"/>
      <c r="I186" s="105"/>
    </row>
    <row r="187" spans="1:9" ht="12.75">
      <c r="A187" s="105"/>
      <c r="B187" s="105"/>
      <c r="C187" s="105"/>
      <c r="D187" s="105"/>
      <c r="E187" s="105"/>
      <c r="F187" s="105"/>
      <c r="H187" s="105"/>
      <c r="I187" s="105"/>
    </row>
    <row r="188" spans="1:9" ht="12.75">
      <c r="A188" s="105"/>
      <c r="B188" s="105"/>
      <c r="C188" s="105"/>
      <c r="D188" s="105"/>
      <c r="E188" s="105"/>
      <c r="F188" s="105"/>
      <c r="H188" s="105"/>
      <c r="I188" s="105"/>
    </row>
    <row r="189" spans="1:9" ht="12.75">
      <c r="A189" s="105"/>
      <c r="B189" s="105"/>
      <c r="C189" s="105"/>
      <c r="D189" s="105"/>
      <c r="E189" s="105"/>
      <c r="F189" s="105"/>
      <c r="H189" s="105"/>
      <c r="I189" s="105"/>
    </row>
    <row r="190" spans="1:9" ht="12.75">
      <c r="A190" s="105"/>
      <c r="B190" s="105"/>
      <c r="C190" s="105"/>
      <c r="D190" s="105"/>
      <c r="E190" s="105"/>
      <c r="F190" s="105"/>
      <c r="H190" s="105"/>
      <c r="I190" s="105"/>
    </row>
    <row r="191" spans="1:9" ht="12.75">
      <c r="A191" s="105"/>
      <c r="B191" s="105"/>
      <c r="C191" s="105"/>
      <c r="D191" s="105"/>
      <c r="E191" s="105"/>
      <c r="F191" s="105"/>
      <c r="H191" s="105"/>
      <c r="I191" s="105"/>
    </row>
    <row r="192" spans="1:9" ht="12.75">
      <c r="A192" s="105"/>
      <c r="B192" s="105"/>
      <c r="C192" s="105"/>
      <c r="D192" s="105"/>
      <c r="E192" s="105"/>
      <c r="F192" s="105"/>
      <c r="H192" s="105"/>
      <c r="I192" s="105"/>
    </row>
    <row r="193" spans="1:9" ht="12.75">
      <c r="A193" s="105"/>
      <c r="B193" s="105"/>
      <c r="C193" s="105"/>
      <c r="D193" s="105"/>
      <c r="E193" s="105"/>
      <c r="F193" s="105"/>
      <c r="H193" s="105"/>
      <c r="I193" s="105"/>
    </row>
    <row r="194" spans="1:9" ht="12.75">
      <c r="A194" s="105"/>
      <c r="B194" s="105"/>
      <c r="C194" s="105"/>
      <c r="D194" s="105"/>
      <c r="E194" s="105"/>
      <c r="F194" s="105"/>
      <c r="H194" s="105"/>
      <c r="I194" s="105"/>
    </row>
    <row r="195" spans="1:9" ht="12.75">
      <c r="A195" s="105"/>
      <c r="B195" s="105"/>
      <c r="C195" s="105"/>
      <c r="D195" s="105"/>
      <c r="E195" s="105"/>
      <c r="F195" s="105"/>
      <c r="H195" s="105"/>
      <c r="I195" s="105"/>
    </row>
    <row r="196" spans="1:9" ht="12.75">
      <c r="A196" s="105"/>
      <c r="B196" s="105"/>
      <c r="C196" s="105"/>
      <c r="D196" s="105"/>
      <c r="E196" s="105"/>
      <c r="F196" s="105"/>
      <c r="H196" s="105"/>
      <c r="I196" s="105"/>
    </row>
    <row r="197" spans="1:9" ht="12.75">
      <c r="A197" s="105"/>
      <c r="B197" s="105"/>
      <c r="C197" s="105"/>
      <c r="D197" s="105"/>
      <c r="E197" s="105"/>
      <c r="F197" s="105"/>
      <c r="H197" s="105"/>
      <c r="I197" s="105"/>
    </row>
    <row r="198" spans="1:9" ht="12.75">
      <c r="A198" s="105"/>
      <c r="B198" s="105"/>
      <c r="C198" s="105"/>
      <c r="D198" s="105"/>
      <c r="E198" s="105"/>
      <c r="F198" s="105"/>
      <c r="H198" s="105"/>
      <c r="I198" s="105"/>
    </row>
    <row r="199" spans="1:9" ht="12.75">
      <c r="A199" s="105"/>
      <c r="B199" s="105"/>
      <c r="C199" s="105"/>
      <c r="D199" s="105"/>
      <c r="E199" s="105"/>
      <c r="F199" s="105"/>
      <c r="H199" s="105"/>
      <c r="I199" s="105"/>
    </row>
    <row r="200" spans="1:9" ht="12.75">
      <c r="A200" s="105"/>
      <c r="B200" s="105"/>
      <c r="C200" s="105"/>
      <c r="D200" s="105"/>
      <c r="E200" s="105"/>
      <c r="F200" s="105"/>
      <c r="H200" s="105"/>
      <c r="I200" s="105"/>
    </row>
    <row r="201" spans="1:9" ht="12.75">
      <c r="A201" s="105"/>
      <c r="B201" s="105"/>
      <c r="C201" s="105"/>
      <c r="D201" s="105"/>
      <c r="E201" s="105"/>
      <c r="F201" s="105"/>
      <c r="H201" s="105"/>
      <c r="I201" s="105"/>
    </row>
    <row r="202" spans="1:9" ht="12.75">
      <c r="A202" s="105"/>
      <c r="B202" s="105"/>
      <c r="C202" s="105"/>
      <c r="D202" s="105"/>
      <c r="E202" s="105"/>
      <c r="F202" s="105"/>
      <c r="H202" s="105"/>
      <c r="I202" s="105"/>
    </row>
    <row r="203" spans="1:9" ht="12.75">
      <c r="A203" s="105"/>
      <c r="B203" s="105"/>
      <c r="C203" s="105"/>
      <c r="D203" s="105"/>
      <c r="E203" s="105"/>
      <c r="F203" s="105"/>
      <c r="H203" s="105"/>
      <c r="I203" s="105"/>
    </row>
    <row r="204" spans="1:9" ht="12.75">
      <c r="A204" s="105"/>
      <c r="B204" s="105"/>
      <c r="C204" s="105"/>
      <c r="D204" s="105"/>
      <c r="E204" s="105"/>
      <c r="F204" s="105"/>
      <c r="H204" s="105"/>
      <c r="I204" s="105"/>
    </row>
    <row r="205" spans="1:9" ht="12.75">
      <c r="A205" s="105"/>
      <c r="B205" s="105"/>
      <c r="C205" s="105"/>
      <c r="D205" s="105"/>
      <c r="E205" s="105"/>
      <c r="F205" s="105"/>
      <c r="H205" s="105"/>
      <c r="I205" s="105"/>
    </row>
    <row r="206" spans="1:9" ht="12.75">
      <c r="A206" s="105"/>
      <c r="B206" s="105"/>
      <c r="C206" s="105"/>
      <c r="D206" s="105"/>
      <c r="E206" s="105"/>
      <c r="F206" s="105"/>
      <c r="H206" s="105"/>
      <c r="I206" s="105"/>
    </row>
    <row r="207" spans="1:9" ht="12.75">
      <c r="A207" s="105"/>
      <c r="B207" s="105"/>
      <c r="C207" s="105"/>
      <c r="D207" s="105"/>
      <c r="E207" s="105"/>
      <c r="F207" s="105"/>
      <c r="H207" s="105"/>
      <c r="I207" s="105"/>
    </row>
    <row r="208" spans="1:9" ht="12.75">
      <c r="A208" s="105"/>
      <c r="B208" s="105"/>
      <c r="C208" s="105"/>
      <c r="D208" s="105"/>
      <c r="E208" s="105"/>
      <c r="F208" s="105"/>
      <c r="H208" s="105"/>
      <c r="I208" s="105"/>
    </row>
    <row r="209" spans="1:9" ht="12.75">
      <c r="A209" s="105"/>
      <c r="B209" s="105"/>
      <c r="C209" s="105"/>
      <c r="D209" s="105"/>
      <c r="E209" s="105"/>
      <c r="F209" s="105"/>
      <c r="H209" s="105"/>
      <c r="I209" s="105"/>
    </row>
    <row r="210" spans="1:9" ht="12.75">
      <c r="A210" s="105"/>
      <c r="B210" s="105"/>
      <c r="C210" s="105"/>
      <c r="D210" s="105"/>
      <c r="E210" s="105"/>
      <c r="F210" s="105"/>
      <c r="H210" s="105"/>
      <c r="I210" s="105"/>
    </row>
    <row r="211" spans="1:9" ht="12.75">
      <c r="A211" s="105"/>
      <c r="B211" s="105"/>
      <c r="C211" s="105"/>
      <c r="D211" s="105"/>
      <c r="E211" s="105"/>
      <c r="F211" s="105"/>
      <c r="H211" s="105"/>
      <c r="I211" s="105"/>
    </row>
    <row r="212" spans="1:9" ht="12.75">
      <c r="A212" s="105"/>
      <c r="B212" s="105"/>
      <c r="C212" s="105"/>
      <c r="D212" s="105"/>
      <c r="E212" s="105"/>
      <c r="F212" s="105"/>
      <c r="H212" s="105"/>
      <c r="I212" s="105"/>
    </row>
    <row r="213" spans="1:9" ht="12.75">
      <c r="A213" s="105"/>
      <c r="B213" s="105"/>
      <c r="C213" s="105"/>
      <c r="D213" s="105"/>
      <c r="E213" s="105"/>
      <c r="F213" s="105"/>
      <c r="H213" s="105"/>
      <c r="I213" s="105"/>
    </row>
    <row r="214" spans="1:9" ht="12.75">
      <c r="A214" s="105"/>
      <c r="B214" s="105"/>
      <c r="C214" s="105"/>
      <c r="D214" s="105"/>
      <c r="E214" s="105"/>
      <c r="F214" s="105"/>
      <c r="H214" s="105"/>
      <c r="I214" s="105"/>
    </row>
    <row r="215" spans="1:9" ht="12.75">
      <c r="A215" s="105"/>
      <c r="B215" s="105"/>
      <c r="C215" s="105"/>
      <c r="D215" s="105"/>
      <c r="E215" s="105"/>
      <c r="F215" s="105"/>
      <c r="H215" s="105"/>
      <c r="I215" s="105"/>
    </row>
    <row r="216" spans="1:9" ht="12.75">
      <c r="A216" s="105"/>
      <c r="B216" s="105"/>
      <c r="C216" s="105"/>
      <c r="D216" s="105"/>
      <c r="E216" s="105"/>
      <c r="F216" s="105"/>
      <c r="H216" s="105"/>
      <c r="I216" s="105"/>
    </row>
    <row r="217" spans="1:9" ht="12.75">
      <c r="A217" s="105"/>
      <c r="B217" s="105"/>
      <c r="C217" s="105"/>
      <c r="D217" s="105"/>
      <c r="E217" s="105"/>
      <c r="F217" s="105"/>
      <c r="H217" s="105"/>
      <c r="I217" s="105"/>
    </row>
    <row r="218" spans="1:9" ht="12.75">
      <c r="A218" s="105"/>
      <c r="B218" s="105"/>
      <c r="C218" s="105"/>
      <c r="D218" s="105"/>
      <c r="E218" s="105"/>
      <c r="F218" s="105"/>
      <c r="H218" s="105"/>
      <c r="I218" s="105"/>
    </row>
    <row r="219" spans="1:9" ht="12.75">
      <c r="A219" s="105"/>
      <c r="B219" s="105"/>
      <c r="C219" s="105"/>
      <c r="D219" s="105"/>
      <c r="E219" s="105"/>
      <c r="F219" s="105"/>
      <c r="H219" s="105"/>
      <c r="I219" s="105"/>
    </row>
    <row r="220" spans="1:9" ht="12.75">
      <c r="A220" s="105"/>
      <c r="B220" s="105"/>
      <c r="C220" s="105"/>
      <c r="D220" s="105"/>
      <c r="E220" s="105"/>
      <c r="F220" s="105"/>
      <c r="H220" s="105"/>
      <c r="I220" s="105"/>
    </row>
    <row r="221" spans="1:9" ht="12.75">
      <c r="A221" s="105"/>
      <c r="B221" s="105"/>
      <c r="C221" s="105"/>
      <c r="D221" s="105"/>
      <c r="E221" s="105"/>
      <c r="F221" s="105"/>
      <c r="H221" s="105"/>
      <c r="I221" s="105"/>
    </row>
    <row r="222" spans="1:9" ht="12.75">
      <c r="A222" s="105"/>
      <c r="B222" s="105"/>
      <c r="C222" s="105"/>
      <c r="D222" s="105"/>
      <c r="E222" s="105"/>
      <c r="F222" s="105"/>
      <c r="H222" s="105"/>
      <c r="I222" s="105"/>
    </row>
    <row r="223" spans="1:9" ht="12.75">
      <c r="A223" s="105"/>
      <c r="B223" s="105"/>
      <c r="C223" s="105"/>
      <c r="D223" s="105"/>
      <c r="E223" s="105"/>
      <c r="F223" s="105"/>
      <c r="H223" s="105"/>
      <c r="I223" s="105"/>
    </row>
    <row r="224" spans="1:9" ht="12.75">
      <c r="A224" s="105"/>
      <c r="B224" s="105"/>
      <c r="C224" s="105"/>
      <c r="D224" s="105"/>
      <c r="E224" s="105"/>
      <c r="F224" s="105"/>
      <c r="H224" s="105"/>
      <c r="I224" s="105"/>
    </row>
    <row r="225" spans="1:9" ht="12.75">
      <c r="A225" s="105"/>
      <c r="B225" s="105"/>
      <c r="C225" s="105"/>
      <c r="D225" s="105"/>
      <c r="E225" s="105"/>
      <c r="F225" s="105"/>
      <c r="H225" s="105"/>
      <c r="I225" s="105"/>
    </row>
    <row r="226" spans="1:9" ht="12.75">
      <c r="A226" s="105"/>
      <c r="B226" s="105"/>
      <c r="C226" s="105"/>
      <c r="D226" s="105"/>
      <c r="E226" s="105"/>
      <c r="F226" s="105"/>
      <c r="H226" s="105"/>
      <c r="I226" s="105"/>
    </row>
    <row r="227" spans="1:9" ht="12.75">
      <c r="A227" s="105"/>
      <c r="B227" s="105"/>
      <c r="C227" s="105"/>
      <c r="D227" s="105"/>
      <c r="E227" s="105"/>
      <c r="F227" s="105"/>
      <c r="H227" s="105"/>
      <c r="I227" s="105"/>
    </row>
    <row r="228" spans="1:9" ht="12.75">
      <c r="A228" s="105"/>
      <c r="B228" s="105"/>
      <c r="C228" s="105"/>
      <c r="D228" s="105"/>
      <c r="E228" s="105"/>
      <c r="F228" s="105"/>
      <c r="H228" s="105"/>
      <c r="I228" s="105"/>
    </row>
    <row r="229" spans="1:9" ht="12.75">
      <c r="A229" s="105"/>
      <c r="B229" s="105"/>
      <c r="C229" s="105"/>
      <c r="D229" s="105"/>
      <c r="E229" s="105"/>
      <c r="F229" s="105"/>
      <c r="H229" s="105"/>
      <c r="I229" s="105"/>
    </row>
    <row r="230" spans="1:9" ht="12.75">
      <c r="A230" s="105"/>
      <c r="B230" s="105"/>
      <c r="C230" s="105"/>
      <c r="D230" s="105"/>
      <c r="E230" s="105"/>
      <c r="F230" s="105"/>
      <c r="H230" s="105"/>
      <c r="I230" s="105"/>
    </row>
    <row r="231" spans="1:9" ht="12.75">
      <c r="A231" s="105"/>
      <c r="B231" s="105"/>
      <c r="C231" s="105"/>
      <c r="D231" s="105"/>
      <c r="E231" s="105"/>
      <c r="F231" s="105"/>
      <c r="H231" s="105"/>
      <c r="I231" s="105"/>
    </row>
    <row r="232" spans="1:9" ht="12.75">
      <c r="A232" s="105"/>
      <c r="B232" s="105"/>
      <c r="C232" s="105"/>
      <c r="D232" s="105"/>
      <c r="E232" s="105"/>
      <c r="F232" s="105"/>
      <c r="H232" s="105"/>
      <c r="I232" s="105"/>
    </row>
    <row r="233" spans="1:9" ht="12.75">
      <c r="A233" s="105"/>
      <c r="B233" s="105"/>
      <c r="C233" s="105"/>
      <c r="D233" s="105"/>
      <c r="E233" s="105"/>
      <c r="F233" s="105"/>
      <c r="H233" s="105"/>
      <c r="I233" s="105"/>
    </row>
    <row r="234" spans="1:9" ht="12.75">
      <c r="A234" s="105"/>
      <c r="B234" s="105"/>
      <c r="C234" s="105"/>
      <c r="D234" s="105"/>
      <c r="E234" s="105"/>
      <c r="F234" s="105"/>
      <c r="H234" s="105"/>
      <c r="I234" s="105"/>
    </row>
    <row r="235" spans="1:9" ht="12.75">
      <c r="A235" s="105"/>
      <c r="B235" s="105"/>
      <c r="C235" s="105"/>
      <c r="D235" s="105"/>
      <c r="E235" s="105"/>
      <c r="F235" s="105"/>
      <c r="H235" s="105"/>
      <c r="I235" s="105"/>
    </row>
    <row r="236" spans="1:9" ht="12.75">
      <c r="A236" s="105"/>
      <c r="B236" s="105"/>
      <c r="C236" s="105"/>
      <c r="D236" s="105"/>
      <c r="E236" s="105"/>
      <c r="F236" s="105"/>
      <c r="H236" s="105"/>
      <c r="I236" s="105"/>
    </row>
    <row r="237" spans="1:9" ht="12.75">
      <c r="A237" s="105"/>
      <c r="B237" s="105"/>
      <c r="C237" s="105"/>
      <c r="D237" s="105"/>
      <c r="E237" s="105"/>
      <c r="F237" s="105"/>
      <c r="H237" s="105"/>
      <c r="I237" s="105"/>
    </row>
    <row r="238" spans="1:9" ht="12.75">
      <c r="A238" s="105"/>
      <c r="B238" s="105"/>
      <c r="C238" s="105"/>
      <c r="D238" s="105"/>
      <c r="E238" s="105"/>
      <c r="F238" s="105"/>
      <c r="H238" s="105"/>
      <c r="I238" s="105"/>
    </row>
    <row r="239" spans="1:9" ht="12.75">
      <c r="A239" s="105"/>
      <c r="B239" s="105"/>
      <c r="C239" s="105"/>
      <c r="D239" s="105"/>
      <c r="E239" s="105"/>
      <c r="F239" s="105"/>
      <c r="H239" s="105"/>
      <c r="I239" s="105"/>
    </row>
    <row r="240" spans="1:9" ht="12.75">
      <c r="A240" s="105"/>
      <c r="B240" s="105"/>
      <c r="C240" s="105"/>
      <c r="D240" s="105"/>
      <c r="E240" s="105"/>
      <c r="F240" s="105"/>
      <c r="H240" s="105"/>
      <c r="I240" s="105"/>
    </row>
    <row r="241" spans="1:9" ht="12.75">
      <c r="A241" s="105"/>
      <c r="B241" s="105"/>
      <c r="C241" s="105"/>
      <c r="D241" s="105"/>
      <c r="E241" s="105"/>
      <c r="F241" s="105"/>
      <c r="H241" s="105"/>
      <c r="I241" s="105"/>
    </row>
    <row r="242" spans="1:9" ht="12.75">
      <c r="A242" s="105"/>
      <c r="B242" s="105"/>
      <c r="C242" s="105"/>
      <c r="D242" s="105"/>
      <c r="E242" s="105"/>
      <c r="F242" s="105"/>
      <c r="H242" s="105"/>
      <c r="I242" s="105"/>
    </row>
    <row r="243" spans="1:9" ht="12.75">
      <c r="A243" s="105"/>
      <c r="B243" s="105"/>
      <c r="C243" s="105"/>
      <c r="D243" s="105"/>
      <c r="E243" s="105"/>
      <c r="F243" s="105"/>
      <c r="H243" s="105"/>
      <c r="I243" s="105"/>
    </row>
    <row r="244" spans="1:9" ht="12.75">
      <c r="A244" s="105"/>
      <c r="B244" s="105"/>
      <c r="C244" s="105"/>
      <c r="D244" s="105"/>
      <c r="E244" s="105"/>
      <c r="F244" s="105"/>
      <c r="H244" s="105"/>
      <c r="I244" s="105"/>
    </row>
    <row r="245" spans="1:9" ht="12.75">
      <c r="A245" s="105"/>
      <c r="B245" s="105"/>
      <c r="C245" s="105"/>
      <c r="D245" s="105"/>
      <c r="E245" s="105"/>
      <c r="F245" s="105"/>
      <c r="H245" s="105"/>
      <c r="I245" s="105"/>
    </row>
    <row r="246" spans="1:9" ht="12.75">
      <c r="A246" s="105"/>
      <c r="B246" s="105"/>
      <c r="C246" s="105"/>
      <c r="D246" s="105"/>
      <c r="E246" s="105"/>
      <c r="F246" s="105"/>
      <c r="H246" s="105"/>
      <c r="I246" s="105"/>
    </row>
    <row r="247" spans="1:9" ht="12.75">
      <c r="A247" s="105"/>
      <c r="B247" s="105"/>
      <c r="C247" s="105"/>
      <c r="D247" s="105"/>
      <c r="E247" s="105"/>
      <c r="F247" s="105"/>
      <c r="H247" s="105"/>
      <c r="I247" s="105"/>
    </row>
    <row r="248" spans="1:9" ht="12.75">
      <c r="A248" s="105"/>
      <c r="B248" s="105"/>
      <c r="C248" s="105"/>
      <c r="D248" s="105"/>
      <c r="E248" s="105"/>
      <c r="F248" s="105"/>
      <c r="H248" s="105"/>
      <c r="I248" s="105"/>
    </row>
    <row r="249" spans="1:9" ht="12.75">
      <c r="A249" s="105"/>
      <c r="B249" s="105"/>
      <c r="C249" s="105"/>
      <c r="D249" s="105"/>
      <c r="E249" s="105"/>
      <c r="F249" s="105"/>
      <c r="H249" s="105"/>
      <c r="I249" s="105"/>
    </row>
    <row r="250" spans="1:9" ht="12.75">
      <c r="A250" s="105"/>
      <c r="B250" s="105"/>
      <c r="C250" s="105"/>
      <c r="D250" s="105"/>
      <c r="E250" s="105"/>
      <c r="F250" s="105"/>
      <c r="H250" s="105"/>
      <c r="I250" s="105"/>
    </row>
    <row r="251" spans="1:9" ht="12.75">
      <c r="A251" s="105"/>
      <c r="B251" s="105"/>
      <c r="C251" s="105"/>
      <c r="D251" s="105"/>
      <c r="E251" s="105"/>
      <c r="F251" s="105"/>
      <c r="H251" s="105"/>
      <c r="I251" s="105"/>
    </row>
    <row r="252" spans="1:9" ht="12.75">
      <c r="A252" s="105"/>
      <c r="B252" s="105"/>
      <c r="C252" s="105"/>
      <c r="D252" s="105"/>
      <c r="E252" s="105"/>
      <c r="F252" s="105"/>
      <c r="H252" s="105"/>
      <c r="I252" s="105"/>
    </row>
    <row r="253" spans="1:9" ht="12.75">
      <c r="A253" s="105"/>
      <c r="B253" s="105"/>
      <c r="C253" s="105"/>
      <c r="D253" s="105"/>
      <c r="E253" s="105"/>
      <c r="F253" s="105"/>
      <c r="H253" s="105"/>
      <c r="I253" s="105"/>
    </row>
    <row r="254" spans="1:9" ht="12.75">
      <c r="A254" s="105"/>
      <c r="B254" s="105"/>
      <c r="C254" s="105"/>
      <c r="D254" s="105"/>
      <c r="E254" s="105"/>
      <c r="F254" s="105"/>
      <c r="H254" s="105"/>
      <c r="I254" s="105"/>
    </row>
    <row r="255" spans="1:9" ht="12.75">
      <c r="A255" s="105"/>
      <c r="B255" s="105"/>
      <c r="C255" s="105"/>
      <c r="D255" s="105"/>
      <c r="E255" s="105"/>
      <c r="F255" s="105"/>
      <c r="H255" s="105"/>
      <c r="I255" s="105"/>
    </row>
    <row r="256" spans="1:9" ht="12.75">
      <c r="A256" s="105"/>
      <c r="B256" s="105"/>
      <c r="C256" s="105"/>
      <c r="D256" s="105"/>
      <c r="E256" s="105"/>
      <c r="F256" s="105"/>
      <c r="H256" s="105"/>
      <c r="I256" s="105"/>
    </row>
    <row r="257" spans="1:9" ht="12.75">
      <c r="A257" s="105"/>
      <c r="B257" s="105"/>
      <c r="C257" s="105"/>
      <c r="D257" s="105"/>
      <c r="E257" s="105"/>
      <c r="F257" s="105"/>
      <c r="H257" s="105"/>
      <c r="I257" s="105"/>
    </row>
    <row r="258" spans="1:9" ht="12.75">
      <c r="A258" s="105"/>
      <c r="B258" s="105"/>
      <c r="C258" s="105"/>
      <c r="D258" s="105"/>
      <c r="E258" s="105"/>
      <c r="F258" s="105"/>
      <c r="H258" s="105"/>
      <c r="I258" s="105"/>
    </row>
    <row r="259" spans="1:9" ht="12.75">
      <c r="A259" s="105"/>
      <c r="B259" s="105"/>
      <c r="C259" s="105"/>
      <c r="D259" s="105"/>
      <c r="E259" s="105"/>
      <c r="F259" s="105"/>
      <c r="H259" s="105"/>
      <c r="I259" s="105"/>
    </row>
    <row r="260" spans="1:9" ht="12.75">
      <c r="A260" s="105"/>
      <c r="B260" s="105"/>
      <c r="C260" s="105"/>
      <c r="D260" s="105"/>
      <c r="E260" s="105"/>
      <c r="F260" s="105"/>
      <c r="H260" s="105"/>
      <c r="I260" s="105"/>
    </row>
    <row r="261" spans="1:9" ht="12.75">
      <c r="A261" s="105"/>
      <c r="B261" s="105"/>
      <c r="C261" s="105"/>
      <c r="D261" s="105"/>
      <c r="E261" s="105"/>
      <c r="F261" s="105"/>
      <c r="H261" s="105"/>
      <c r="I261" s="105"/>
    </row>
    <row r="262" spans="1:9" ht="12.75">
      <c r="A262" s="105"/>
      <c r="B262" s="105"/>
      <c r="C262" s="105"/>
      <c r="D262" s="105"/>
      <c r="E262" s="105"/>
      <c r="F262" s="105"/>
      <c r="H262" s="105"/>
      <c r="I262" s="105"/>
    </row>
    <row r="263" spans="1:9" ht="12.75">
      <c r="A263" s="105"/>
      <c r="B263" s="105"/>
      <c r="C263" s="105"/>
      <c r="D263" s="105"/>
      <c r="E263" s="105"/>
      <c r="F263" s="105"/>
      <c r="H263" s="105"/>
      <c r="I263" s="105"/>
    </row>
    <row r="264" spans="1:9" ht="12.75">
      <c r="A264" s="105"/>
      <c r="B264" s="105"/>
      <c r="C264" s="105"/>
      <c r="D264" s="105"/>
      <c r="E264" s="105"/>
      <c r="F264" s="105"/>
      <c r="H264" s="105"/>
      <c r="I264" s="105"/>
    </row>
    <row r="265" spans="1:9" ht="12.75">
      <c r="A265" s="105"/>
      <c r="B265" s="105"/>
      <c r="C265" s="105"/>
      <c r="D265" s="105"/>
      <c r="E265" s="105"/>
      <c r="F265" s="105"/>
      <c r="H265" s="105"/>
      <c r="I265" s="105"/>
    </row>
    <row r="266" spans="1:9" ht="12.75">
      <c r="A266" s="105"/>
      <c r="B266" s="105"/>
      <c r="C266" s="105"/>
      <c r="D266" s="105"/>
      <c r="E266" s="105"/>
      <c r="F266" s="105"/>
      <c r="H266" s="105"/>
      <c r="I266" s="105"/>
    </row>
    <row r="267" spans="1:9" ht="12.75">
      <c r="A267" s="105"/>
      <c r="B267" s="105"/>
      <c r="C267" s="105"/>
      <c r="D267" s="105"/>
      <c r="E267" s="105"/>
      <c r="F267" s="105"/>
      <c r="H267" s="105"/>
      <c r="I267" s="105"/>
    </row>
    <row r="268" spans="1:9" ht="12.75">
      <c r="A268" s="105"/>
      <c r="B268" s="105"/>
      <c r="C268" s="105"/>
      <c r="D268" s="105"/>
      <c r="E268" s="105"/>
      <c r="F268" s="105"/>
      <c r="H268" s="105"/>
      <c r="I268" s="105"/>
    </row>
    <row r="269" spans="1:9" ht="12.75">
      <c r="A269" s="105"/>
      <c r="B269" s="105"/>
      <c r="C269" s="105"/>
      <c r="D269" s="105"/>
      <c r="E269" s="105"/>
      <c r="F269" s="105"/>
      <c r="H269" s="105"/>
      <c r="I269" s="105"/>
    </row>
    <row r="270" spans="1:9" ht="12.75">
      <c r="A270" s="105"/>
      <c r="B270" s="105"/>
      <c r="C270" s="105"/>
      <c r="D270" s="105"/>
      <c r="E270" s="105"/>
      <c r="F270" s="105"/>
      <c r="H270" s="105"/>
      <c r="I270" s="105"/>
    </row>
    <row r="271" spans="1:9" ht="12.75">
      <c r="A271" s="105"/>
      <c r="B271" s="105"/>
      <c r="C271" s="105"/>
      <c r="D271" s="105"/>
      <c r="E271" s="105"/>
      <c r="F271" s="105"/>
      <c r="H271" s="105"/>
      <c r="I271" s="105"/>
    </row>
    <row r="272" spans="1:9" ht="12.75">
      <c r="A272" s="105"/>
      <c r="B272" s="105"/>
      <c r="C272" s="105"/>
      <c r="D272" s="105"/>
      <c r="E272" s="105"/>
      <c r="F272" s="105"/>
      <c r="H272" s="105"/>
      <c r="I272" s="105"/>
    </row>
    <row r="273" spans="1:9" ht="12.75">
      <c r="A273" s="105"/>
      <c r="B273" s="105"/>
      <c r="C273" s="105"/>
      <c r="D273" s="105"/>
      <c r="E273" s="105"/>
      <c r="F273" s="105"/>
      <c r="H273" s="105"/>
      <c r="I273" s="105"/>
    </row>
    <row r="274" spans="1:9" ht="12.75">
      <c r="A274" s="105"/>
      <c r="B274" s="105"/>
      <c r="C274" s="105"/>
      <c r="D274" s="105"/>
      <c r="E274" s="105"/>
      <c r="F274" s="105"/>
      <c r="H274" s="105"/>
      <c r="I274" s="105"/>
    </row>
    <row r="275" spans="1:9" ht="12.75">
      <c r="A275" s="105"/>
      <c r="B275" s="105"/>
      <c r="C275" s="105"/>
      <c r="D275" s="105"/>
      <c r="E275" s="105"/>
      <c r="F275" s="105"/>
      <c r="H275" s="105"/>
      <c r="I275" s="105"/>
    </row>
    <row r="276" spans="1:9" ht="12.75">
      <c r="A276" s="105"/>
      <c r="B276" s="105"/>
      <c r="C276" s="105"/>
      <c r="D276" s="105"/>
      <c r="E276" s="105"/>
      <c r="F276" s="105"/>
      <c r="H276" s="105"/>
      <c r="I276" s="105"/>
    </row>
    <row r="277" spans="1:9" ht="12.75">
      <c r="A277" s="105"/>
      <c r="B277" s="105"/>
      <c r="C277" s="105"/>
      <c r="D277" s="105"/>
      <c r="E277" s="105"/>
      <c r="F277" s="105"/>
      <c r="H277" s="105"/>
      <c r="I277" s="105"/>
    </row>
    <row r="278" spans="1:9" ht="12.75">
      <c r="A278" s="105"/>
      <c r="B278" s="105"/>
      <c r="C278" s="105"/>
      <c r="D278" s="105"/>
      <c r="E278" s="105"/>
      <c r="F278" s="105"/>
      <c r="H278" s="105"/>
      <c r="I278" s="105"/>
    </row>
    <row r="279" spans="1:9" ht="12.75">
      <c r="A279" s="105"/>
      <c r="B279" s="105"/>
      <c r="C279" s="105"/>
      <c r="D279" s="105"/>
      <c r="E279" s="105"/>
      <c r="F279" s="105"/>
      <c r="H279" s="105"/>
      <c r="I279" s="105"/>
    </row>
    <row r="280" spans="1:9" ht="12.75">
      <c r="A280" s="105"/>
      <c r="B280" s="105"/>
      <c r="C280" s="105"/>
      <c r="D280" s="105"/>
      <c r="E280" s="105"/>
      <c r="F280" s="105"/>
      <c r="H280" s="105"/>
      <c r="I280" s="105"/>
    </row>
    <row r="281" spans="1:9" ht="12.75">
      <c r="A281" s="105"/>
      <c r="B281" s="105"/>
      <c r="C281" s="105"/>
      <c r="D281" s="105"/>
      <c r="E281" s="105"/>
      <c r="F281" s="105"/>
      <c r="H281" s="105"/>
      <c r="I281" s="105"/>
    </row>
    <row r="282" spans="1:9" ht="12.75">
      <c r="A282" s="105"/>
      <c r="B282" s="105"/>
      <c r="C282" s="105"/>
      <c r="D282" s="105"/>
      <c r="E282" s="105"/>
      <c r="F282" s="105"/>
      <c r="H282" s="105"/>
      <c r="I282" s="105"/>
    </row>
    <row r="283" spans="1:9" ht="12.75">
      <c r="A283" s="105"/>
      <c r="B283" s="105"/>
      <c r="C283" s="105"/>
      <c r="D283" s="105"/>
      <c r="E283" s="105"/>
      <c r="F283" s="105"/>
      <c r="H283" s="105"/>
      <c r="I283" s="105"/>
    </row>
    <row r="284" spans="1:9" ht="12.75">
      <c r="A284" s="105"/>
      <c r="B284" s="105"/>
      <c r="C284" s="105"/>
      <c r="D284" s="105"/>
      <c r="E284" s="105"/>
      <c r="F284" s="105"/>
      <c r="H284" s="105"/>
      <c r="I284" s="105"/>
    </row>
    <row r="285" spans="1:9" ht="12.75">
      <c r="A285" s="105"/>
      <c r="B285" s="105"/>
      <c r="C285" s="105"/>
      <c r="D285" s="105"/>
      <c r="E285" s="105"/>
      <c r="F285" s="105"/>
      <c r="H285" s="105"/>
      <c r="I285" s="105"/>
    </row>
    <row r="286" spans="1:9" ht="12.75">
      <c r="A286" s="105"/>
      <c r="B286" s="105"/>
      <c r="C286" s="105"/>
      <c r="D286" s="105"/>
      <c r="E286" s="105"/>
      <c r="F286" s="105"/>
      <c r="H286" s="105"/>
      <c r="I286" s="105"/>
    </row>
    <row r="287" spans="1:9" ht="12.75">
      <c r="A287" s="105"/>
      <c r="B287" s="105"/>
      <c r="C287" s="105"/>
      <c r="D287" s="105"/>
      <c r="E287" s="105"/>
      <c r="F287" s="105"/>
      <c r="H287" s="105"/>
      <c r="I287" s="105"/>
    </row>
    <row r="288" spans="1:9" ht="12.75">
      <c r="A288" s="105"/>
      <c r="B288" s="105"/>
      <c r="C288" s="105"/>
      <c r="D288" s="105"/>
      <c r="E288" s="105"/>
      <c r="F288" s="105"/>
      <c r="H288" s="105"/>
      <c r="I288" s="105"/>
    </row>
    <row r="289" spans="1:9" ht="12.75">
      <c r="A289" s="105"/>
      <c r="B289" s="105"/>
      <c r="C289" s="105"/>
      <c r="D289" s="105"/>
      <c r="E289" s="105"/>
      <c r="F289" s="105"/>
      <c r="H289" s="105"/>
      <c r="I289" s="105"/>
    </row>
    <row r="290" spans="1:9" ht="12.75">
      <c r="A290" s="105"/>
      <c r="B290" s="105"/>
      <c r="C290" s="105"/>
      <c r="D290" s="105"/>
      <c r="E290" s="105"/>
      <c r="F290" s="105"/>
      <c r="H290" s="105"/>
      <c r="I290" s="105"/>
    </row>
    <row r="291" spans="1:9" ht="12.75">
      <c r="A291" s="105"/>
      <c r="B291" s="105"/>
      <c r="C291" s="105"/>
      <c r="D291" s="105"/>
      <c r="E291" s="105"/>
      <c r="F291" s="105"/>
      <c r="H291" s="105"/>
      <c r="I291" s="105"/>
    </row>
    <row r="292" spans="1:9" ht="12.75">
      <c r="A292" s="105"/>
      <c r="B292" s="105"/>
      <c r="C292" s="105"/>
      <c r="D292" s="105"/>
      <c r="E292" s="105"/>
      <c r="F292" s="105"/>
      <c r="H292" s="105"/>
      <c r="I292" s="105"/>
    </row>
    <row r="293" spans="1:9" ht="12.75">
      <c r="A293" s="105"/>
      <c r="B293" s="105"/>
      <c r="C293" s="105"/>
      <c r="D293" s="105"/>
      <c r="E293" s="105"/>
      <c r="F293" s="105"/>
      <c r="H293" s="105"/>
      <c r="I293" s="105"/>
    </row>
    <row r="294" spans="1:9" ht="12.75">
      <c r="A294" s="105"/>
      <c r="B294" s="105"/>
      <c r="C294" s="105"/>
      <c r="D294" s="105"/>
      <c r="E294" s="105"/>
      <c r="F294" s="105"/>
      <c r="H294" s="105"/>
      <c r="I294" s="105"/>
    </row>
    <row r="295" spans="1:9" ht="12.75">
      <c r="A295" s="105"/>
      <c r="B295" s="105"/>
      <c r="C295" s="105"/>
      <c r="D295" s="105"/>
      <c r="E295" s="105"/>
      <c r="F295" s="105"/>
      <c r="H295" s="105"/>
      <c r="I295" s="105"/>
    </row>
    <row r="296" spans="1:9" ht="12.75">
      <c r="A296" s="105"/>
      <c r="B296" s="105"/>
      <c r="C296" s="105"/>
      <c r="D296" s="105"/>
      <c r="E296" s="105"/>
      <c r="F296" s="105"/>
      <c r="H296" s="105"/>
      <c r="I296" s="105"/>
    </row>
    <row r="297" spans="1:9" ht="12.75">
      <c r="A297" s="105"/>
      <c r="B297" s="105"/>
      <c r="C297" s="105"/>
      <c r="D297" s="105"/>
      <c r="E297" s="105"/>
      <c r="F297" s="105"/>
      <c r="H297" s="105"/>
      <c r="I297" s="105"/>
    </row>
    <row r="298" spans="1:9" ht="12.75">
      <c r="A298" s="105"/>
      <c r="B298" s="105"/>
      <c r="C298" s="105"/>
      <c r="D298" s="105"/>
      <c r="E298" s="105"/>
      <c r="F298" s="105"/>
      <c r="H298" s="105"/>
      <c r="I298" s="105"/>
    </row>
    <row r="299" spans="1:9" ht="12.75">
      <c r="A299" s="105"/>
      <c r="B299" s="105"/>
      <c r="C299" s="105"/>
      <c r="D299" s="105"/>
      <c r="E299" s="105"/>
      <c r="F299" s="105"/>
      <c r="H299" s="105"/>
      <c r="I299" s="105"/>
    </row>
    <row r="300" spans="1:9" ht="12.75">
      <c r="A300" s="105"/>
      <c r="B300" s="105"/>
      <c r="C300" s="105"/>
      <c r="D300" s="105"/>
      <c r="E300" s="105"/>
      <c r="F300" s="105"/>
      <c r="H300" s="105"/>
      <c r="I300" s="105"/>
    </row>
    <row r="301" spans="1:9" ht="12.75">
      <c r="A301" s="105"/>
      <c r="B301" s="105"/>
      <c r="C301" s="105"/>
      <c r="D301" s="105"/>
      <c r="E301" s="105"/>
      <c r="F301" s="105"/>
      <c r="H301" s="105"/>
      <c r="I301" s="105"/>
    </row>
    <row r="302" spans="1:9" ht="12.75">
      <c r="A302" s="105"/>
      <c r="B302" s="105"/>
      <c r="C302" s="105"/>
      <c r="D302" s="105"/>
      <c r="E302" s="105"/>
      <c r="F302" s="105"/>
      <c r="H302" s="105"/>
      <c r="I302" s="105"/>
    </row>
    <row r="303" spans="1:9" ht="12.75">
      <c r="A303" s="105"/>
      <c r="B303" s="105"/>
      <c r="C303" s="105"/>
      <c r="D303" s="105"/>
      <c r="E303" s="105"/>
      <c r="F303" s="105"/>
      <c r="H303" s="105"/>
      <c r="I303" s="105"/>
    </row>
    <row r="304" spans="1:9" ht="12.75">
      <c r="A304" s="105"/>
      <c r="B304" s="105"/>
      <c r="C304" s="105"/>
      <c r="D304" s="105"/>
      <c r="E304" s="105"/>
      <c r="F304" s="105"/>
      <c r="H304" s="105"/>
      <c r="I304" s="105"/>
    </row>
    <row r="305" spans="1:9" ht="12.75">
      <c r="A305" s="105"/>
      <c r="B305" s="105"/>
      <c r="C305" s="105"/>
      <c r="D305" s="105"/>
      <c r="E305" s="105"/>
      <c r="F305" s="105"/>
      <c r="H305" s="105"/>
      <c r="I305" s="105"/>
    </row>
    <row r="306" spans="1:9" ht="12.75">
      <c r="A306" s="105"/>
      <c r="B306" s="105"/>
      <c r="C306" s="105"/>
      <c r="D306" s="105"/>
      <c r="E306" s="105"/>
      <c r="F306" s="105"/>
      <c r="H306" s="105"/>
      <c r="I306" s="105"/>
    </row>
    <row r="307" spans="1:9" ht="12.75">
      <c r="A307" s="105"/>
      <c r="B307" s="105"/>
      <c r="C307" s="105"/>
      <c r="D307" s="105"/>
      <c r="E307" s="105"/>
      <c r="F307" s="105"/>
      <c r="H307" s="105"/>
      <c r="I307" s="105"/>
    </row>
  </sheetData>
  <sheetProtection sheet="1" objects="1" scenarios="1"/>
  <mergeCells count="58">
    <mergeCell ref="N1:Q1"/>
    <mergeCell ref="R1:U1"/>
    <mergeCell ref="E2:F4"/>
    <mergeCell ref="H2:I5"/>
    <mergeCell ref="G2:G5"/>
    <mergeCell ref="E1:F1"/>
    <mergeCell ref="J3:J5"/>
    <mergeCell ref="K3:K5"/>
    <mergeCell ref="L3:L5"/>
    <mergeCell ref="M3:M5"/>
    <mergeCell ref="G64:G69"/>
    <mergeCell ref="A1:B1"/>
    <mergeCell ref="C1:D1"/>
    <mergeCell ref="J1:M1"/>
    <mergeCell ref="G6:G9"/>
    <mergeCell ref="G10:G12"/>
    <mergeCell ref="G13:G16"/>
    <mergeCell ref="G17:G19"/>
    <mergeCell ref="A2:B4"/>
    <mergeCell ref="C2:D4"/>
    <mergeCell ref="A80:B80"/>
    <mergeCell ref="C80:D80"/>
    <mergeCell ref="E80:F80"/>
    <mergeCell ref="G20:G26"/>
    <mergeCell ref="G27:G31"/>
    <mergeCell ref="G32:G47"/>
    <mergeCell ref="G48:G59"/>
    <mergeCell ref="G70:G73"/>
    <mergeCell ref="G74:G77"/>
    <mergeCell ref="G78:G79"/>
    <mergeCell ref="Q3:Q5"/>
    <mergeCell ref="R3:R5"/>
    <mergeCell ref="N3:N5"/>
    <mergeCell ref="O3:O5"/>
    <mergeCell ref="P3:P5"/>
    <mergeCell ref="A91:G98"/>
    <mergeCell ref="A81:G81"/>
    <mergeCell ref="A82:G84"/>
    <mergeCell ref="E85:G87"/>
    <mergeCell ref="E88:G89"/>
    <mergeCell ref="A88:D89"/>
    <mergeCell ref="A85:D87"/>
    <mergeCell ref="AA1:AB1"/>
    <mergeCell ref="AA2:AA5"/>
    <mergeCell ref="AB2:AB5"/>
    <mergeCell ref="A90:G90"/>
    <mergeCell ref="S3:S5"/>
    <mergeCell ref="T3:T5"/>
    <mergeCell ref="U3:U5"/>
    <mergeCell ref="J80:M80"/>
    <mergeCell ref="N80:Q80"/>
    <mergeCell ref="R80:U80"/>
    <mergeCell ref="W1:X1"/>
    <mergeCell ref="Y1:Z1"/>
    <mergeCell ref="W2:W5"/>
    <mergeCell ref="X2:X5"/>
    <mergeCell ref="Y2:Y5"/>
    <mergeCell ref="Z2:Z5"/>
  </mergeCells>
  <conditionalFormatting sqref="W60:Z79 W6:X31 Y6:AB26 AA48:AB79 Y32:Z47">
    <cfRule type="cellIs" priority="1" dxfId="0" operator="equal" stopIfTrue="1">
      <formula>0</formula>
    </cfRule>
    <cfRule type="cellIs" priority="2" dxfId="1" operator="equal" stopIfTrue="1">
      <formula>1</formula>
    </cfRule>
  </conditionalFormatting>
  <conditionalFormatting sqref="N92">
    <cfRule type="cellIs" priority="3" dxfId="2" operator="greaterThanOrEqual" stopIfTrue="1">
      <formula>20</formula>
    </cfRule>
  </conditionalFormatting>
  <conditionalFormatting sqref="N32:Q47 J6:M31 J60:Q79 N6:U26 R48:U79">
    <cfRule type="cellIs" priority="4" dxfId="2" operator="lessThan" stopIfTrue="1">
      <formula>0</formula>
    </cfRule>
  </conditionalFormatting>
  <printOptions/>
  <pageMargins left="0.27" right="0.57" top="0.35" bottom="0.66" header="0.32" footer="0.4921259845"/>
  <pageSetup fitToHeight="6" fitToWidth="1" horizontalDpi="600" verticalDpi="600" orientation="landscape" paperSize="9" scale="68" r:id="rId1"/>
  <headerFooter alignWithMargins="0">
    <oddFooter>&amp;L&amp;F&amp;Cp &amp;P / &amp;N&amp;RVer 2.0 17/02/2008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5" sqref="E15"/>
    </sheetView>
  </sheetViews>
  <sheetFormatPr defaultColWidth="11.421875" defaultRowHeight="12.75"/>
  <cols>
    <col min="1" max="1" width="20.421875" style="2" customWidth="1"/>
    <col min="2" max="2" width="37.00390625" style="2" customWidth="1"/>
    <col min="3" max="3" width="8.8515625" style="2" customWidth="1"/>
    <col min="4" max="4" width="6.421875" style="2" customWidth="1"/>
    <col min="5" max="5" width="9.57421875" style="2" customWidth="1"/>
    <col min="6" max="6" width="9.140625" style="2" customWidth="1"/>
    <col min="7" max="7" width="39.57421875" style="2" customWidth="1"/>
    <col min="8" max="16384" width="11.00390625" style="2" customWidth="1"/>
  </cols>
  <sheetData>
    <row r="1" spans="1:7" ht="33.75" customHeight="1">
      <c r="A1" s="809" t="s">
        <v>216</v>
      </c>
      <c r="B1" s="810"/>
      <c r="C1" s="348" t="s">
        <v>217</v>
      </c>
      <c r="D1" s="349"/>
      <c r="E1" s="811" t="s">
        <v>218</v>
      </c>
      <c r="F1" s="812"/>
      <c r="G1" s="813"/>
    </row>
    <row r="2" spans="1:7" ht="20.25">
      <c r="A2" s="350" t="s">
        <v>219</v>
      </c>
      <c r="B2" s="351" t="s">
        <v>220</v>
      </c>
      <c r="C2" s="352" t="s">
        <v>221</v>
      </c>
      <c r="D2" s="352" t="s">
        <v>222</v>
      </c>
      <c r="E2" s="352" t="s">
        <v>223</v>
      </c>
      <c r="F2" s="352" t="s">
        <v>222</v>
      </c>
      <c r="G2" s="351" t="s">
        <v>224</v>
      </c>
    </row>
    <row r="3" spans="1:7" ht="43.5" customHeight="1">
      <c r="A3" s="803" t="s">
        <v>225</v>
      </c>
      <c r="B3" s="804" t="s">
        <v>226</v>
      </c>
      <c r="C3" s="801" t="s">
        <v>227</v>
      </c>
      <c r="D3" s="806">
        <v>2.5</v>
      </c>
      <c r="E3" s="801" t="s">
        <v>228</v>
      </c>
      <c r="F3" s="354">
        <v>1.25</v>
      </c>
      <c r="G3" s="353" t="s">
        <v>229</v>
      </c>
    </row>
    <row r="4" spans="1:7" ht="44.25" customHeight="1">
      <c r="A4" s="802"/>
      <c r="B4" s="805"/>
      <c r="C4" s="802"/>
      <c r="D4" s="808"/>
      <c r="E4" s="802"/>
      <c r="F4" s="354">
        <v>1.25</v>
      </c>
      <c r="G4" s="353" t="s">
        <v>230</v>
      </c>
    </row>
    <row r="5" spans="1:7" ht="48" customHeight="1">
      <c r="A5" s="803" t="s">
        <v>231</v>
      </c>
      <c r="B5" s="804" t="s">
        <v>232</v>
      </c>
      <c r="C5" s="801" t="s">
        <v>233</v>
      </c>
      <c r="D5" s="806">
        <v>3</v>
      </c>
      <c r="E5" s="801" t="s">
        <v>234</v>
      </c>
      <c r="F5" s="354">
        <v>1</v>
      </c>
      <c r="G5" s="353" t="s">
        <v>235</v>
      </c>
    </row>
    <row r="6" spans="1:7" ht="47.25" customHeight="1">
      <c r="A6" s="802"/>
      <c r="B6" s="805"/>
      <c r="C6" s="802"/>
      <c r="D6" s="808"/>
      <c r="E6" s="802"/>
      <c r="F6" s="355">
        <v>2</v>
      </c>
      <c r="G6" s="353" t="s">
        <v>236</v>
      </c>
    </row>
    <row r="7" spans="1:7" ht="43.5" customHeight="1">
      <c r="A7" s="803" t="s">
        <v>237</v>
      </c>
      <c r="B7" s="804" t="s">
        <v>238</v>
      </c>
      <c r="C7" s="801" t="s">
        <v>239</v>
      </c>
      <c r="D7" s="806">
        <v>1.5</v>
      </c>
      <c r="E7" s="801" t="s">
        <v>240</v>
      </c>
      <c r="F7" s="354">
        <v>0.75</v>
      </c>
      <c r="G7" s="353" t="s">
        <v>241</v>
      </c>
    </row>
    <row r="8" spans="1:7" ht="61.5" customHeight="1">
      <c r="A8" s="802"/>
      <c r="B8" s="805"/>
      <c r="C8" s="802"/>
      <c r="D8" s="807"/>
      <c r="E8" s="802"/>
      <c r="F8" s="355">
        <v>0.75</v>
      </c>
      <c r="G8" s="353" t="s">
        <v>242</v>
      </c>
    </row>
  </sheetData>
  <sheetProtection sheet="1" objects="1" scenarios="1"/>
  <mergeCells count="17">
    <mergeCell ref="A1:B1"/>
    <mergeCell ref="E1:G1"/>
    <mergeCell ref="A3:A4"/>
    <mergeCell ref="B3:B4"/>
    <mergeCell ref="C3:C4"/>
    <mergeCell ref="D3:D4"/>
    <mergeCell ref="E3:E4"/>
    <mergeCell ref="E5:E6"/>
    <mergeCell ref="A7:A8"/>
    <mergeCell ref="B7:B8"/>
    <mergeCell ref="C7:C8"/>
    <mergeCell ref="D7:D8"/>
    <mergeCell ref="E7:E8"/>
    <mergeCell ref="A5:A6"/>
    <mergeCell ref="B5:B6"/>
    <mergeCell ref="C5:C6"/>
    <mergeCell ref="D5:D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MATRINGE</dc:creator>
  <cp:keywords/>
  <dc:description/>
  <cp:lastModifiedBy>FRANCOIS MATRINGE</cp:lastModifiedBy>
  <cp:lastPrinted>2009-04-27T14:05:26Z</cp:lastPrinted>
  <dcterms:created xsi:type="dcterms:W3CDTF">2007-10-01T14:45:35Z</dcterms:created>
  <dcterms:modified xsi:type="dcterms:W3CDTF">2009-05-13T12:17:38Z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